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Отчеты с макросами\без макрасов\"/>
    </mc:Choice>
  </mc:AlternateContent>
  <bookViews>
    <workbookView xWindow="0" yWindow="600" windowWidth="15360" windowHeight="8640" tabRatio="886" activeTab="5"/>
  </bookViews>
  <sheets>
    <sheet name="Инструкция" sheetId="518" r:id="rId1"/>
    <sheet name="Лог обновления" sheetId="429" state="veryHidden" r:id="rId2"/>
    <sheet name="Титульный" sheetId="521" r:id="rId3"/>
    <sheet name="ИП" sheetId="522" r:id="rId4"/>
    <sheet name="Комментарии" sheetId="534" r:id="rId5"/>
    <sheet name="Проверка" sheetId="432" r:id="rId6"/>
    <sheet name="TEHSHEET" sheetId="205" state="veryHidden" r:id="rId7"/>
    <sheet name="AllSheetsInThisWorkbook" sheetId="389" state="veryHidden" r:id="rId8"/>
    <sheet name="et_union" sheetId="527" state="veryHidden" r:id="rId9"/>
    <sheet name="mod_00" sheetId="553" state="veryHidden" r:id="rId10"/>
    <sheet name="mod_01" sheetId="545" state="veryHidden" r:id="rId11"/>
    <sheet name="mod_com" sheetId="535" state="veryHidden" r:id="rId12"/>
    <sheet name="modProv" sheetId="547" state="veryHidden" r:id="rId13"/>
    <sheet name="modFill" sheetId="554" state="veryHidden" r:id="rId14"/>
    <sheet name="modHTTP" sheetId="556" state="veryHidden" r:id="rId15"/>
    <sheet name="modReestr" sheetId="555" state="veryHidden" r:id="rId16"/>
    <sheet name="modInstruction" sheetId="509" state="veryHidden" r:id="rId17"/>
    <sheet name="modUpdTemplMain" sheetId="510" state="veryHidden" r:id="rId18"/>
    <sheet name="modfrmCheckUpdates" sheetId="511" state="veryHidden" r:id="rId19"/>
    <sheet name="modfrmDateChoose" sheetId="514" state="veryHidden" r:id="rId20"/>
    <sheet name="modfrmRegion" sheetId="520" state="veryHidden" r:id="rId21"/>
    <sheet name="modfrmReestr" sheetId="548" state="veryHidden" r:id="rId22"/>
    <sheet name="REESTR_MO" sheetId="499" state="veryHidden" r:id="rId23"/>
    <sheet name="REESTR_ORG" sheetId="390" state="veryHidden" r:id="rId24"/>
    <sheet name="REESTR_IP" sheetId="538" state="veryHidden" r:id="rId25"/>
    <sheet name="modClassifierValidate" sheetId="400" state="veryHidden" r:id="rId26"/>
    <sheet name="modCheckCyan" sheetId="541" state="veryHidden" r:id="rId27"/>
    <sheet name="modHyp" sheetId="542" state="veryHidden" r:id="rId28"/>
  </sheets>
  <externalReferences>
    <externalReference r:id="rId29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5" hidden="1">Проверка!$B$4:$D$4</definedName>
    <definedName name="add_01_1">ИП!$E$198</definedName>
    <definedName name="add_01_2">ИП!$E$314</definedName>
    <definedName name="add_01_3">ИП!$E$355</definedName>
    <definedName name="add_01_ifin_col">ИП!$AJ$1</definedName>
    <definedName name="add_01_obj_col">ИП!$S$1</definedName>
    <definedName name="add_com">Комментарии!$E$9</definedName>
    <definedName name="all_year_list">TEHSHEET!$C$2:$C$52</definedName>
    <definedName name="anscount" hidden="1">1</definedName>
    <definedName name="CheckBC_ws_01">ИП!$D$10:$AJ$355</definedName>
    <definedName name="chkGetUpdatesValue">Инструкция!$AA$102</definedName>
    <definedName name="chkNoUpdatesValue">Инструкция!$AA$104</definedName>
    <definedName name="code">Инструкция!$B$2</definedName>
    <definedName name="concession">Титульный!$F$25</definedName>
    <definedName name="date_end">Титульный!$F$30</definedName>
    <definedName name="date_start">Титульный!$F$29</definedName>
    <definedName name="decision_date">Титульный!$F$38</definedName>
    <definedName name="decision_name">Титульный!$F$35</definedName>
    <definedName name="decision_nmbr">Титульный!$F$37</definedName>
    <definedName name="decision_type">Титульный!$F$36</definedName>
    <definedName name="et_com">et_union!$16:$16</definedName>
    <definedName name="et_ListComm">et_union!$2:$2</definedName>
    <definedName name="et_ws_01_ifin">et_union!$14:$14</definedName>
    <definedName name="et_ws_01_m">et_union!$4:$8</definedName>
    <definedName name="et_ws_01_obj">et_union!$10:$12</definedName>
    <definedName name="fil_name">Титульный!$F$18</definedName>
    <definedName name="FirstLine">Инструкция!$A$6</definedName>
    <definedName name="flag_ip">Титульный!$H$12</definedName>
    <definedName name="fp_url_ip1">ИП!$BD$50:$BD$198</definedName>
    <definedName name="fp_url_ip2">ИП!$BD$204:$BD$314</definedName>
    <definedName name="fp_url_ip3">ИП!$BD$320:$BD$355</definedName>
    <definedName name="god">Титульный!$F$9</definedName>
    <definedName name="inn">Титульный!$F$16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Инструкция!$70:$82</definedName>
    <definedName name="Instr_7">Инструкция!$83:$99</definedName>
    <definedName name="Instr_8">Инструкция!$100:$114</definedName>
    <definedName name="instr_hyp1">Инструкция!$K$58</definedName>
    <definedName name="instr_hyp5">Инструкция!$K$84</definedName>
    <definedName name="ip_id">Титульный!$J$12</definedName>
    <definedName name="ip_name">Титульный!$F$12</definedName>
    <definedName name="ip_url">Титульный!$F$39</definedName>
    <definedName name="IstFin_Range">ИП!$E$10:$F$26</definedName>
    <definedName name="kpp">Титульный!$F$17</definedName>
    <definedName name="kvartal">Титульный!$F$10</definedName>
    <definedName name="logical">TEHSHEET!$E$2:$E$3</definedName>
    <definedName name="MONTH">TEHSHEET!$D$2:$D$13</definedName>
    <definedName name="month_list">TEHSHEET!$D$2:$D$13</definedName>
    <definedName name="nds">Титульный!$F$23</definedName>
    <definedName name="nvv">Титульный!$F$26</definedName>
    <definedName name="org">Титульный!$F$15</definedName>
    <definedName name="Org_Address">Титульный!$F$42:$F$43</definedName>
    <definedName name="org_form">Титульный!$F$20</definedName>
    <definedName name="Org_otv_lico">Титульный!$F$45:$F$48</definedName>
    <definedName name="orgOtvDol">Титульный!$F$46</definedName>
    <definedName name="orgOtvFIO">Титульный!$F$45</definedName>
    <definedName name="orgOtvMail">Титульный!$F$48</definedName>
    <definedName name="orgOtvTel">Титульный!$F$47</definedName>
    <definedName name="orgPAddress">Титульный!$F$43</definedName>
    <definedName name="orgUAddress">Титульный!$F$42</definedName>
    <definedName name="pDel_Comm">Комментарии!$C$8:$C$9</definedName>
    <definedName name="period">Титульный!$F$32</definedName>
    <definedName name="plan_version">Титульный!$H$7</definedName>
    <definedName name="quality">Титульный!$F$24</definedName>
    <definedName name="REESTR_IP_RANGE">REESTR_IP!$A$2:$AF$22</definedName>
    <definedName name="REGION">TEHSHEET!$A$2:$A$87</definedName>
    <definedName name="region_name">Титульный!$F$7</definedName>
    <definedName name="rst_org_id_ip">Титульный!$I$12</definedName>
    <definedName name="rst_org_id_org">Титульный!$I$15</definedName>
    <definedName name="SAPBEXrevision" hidden="1">1</definedName>
    <definedName name="SAPBEXsysID" hidden="1">"BW2"</definedName>
    <definedName name="SAPBEXwbID" hidden="1">"479GSPMTNK9HM4ZSIVE5K2SH6"</definedName>
    <definedName name="spr_type">TEHSHEET!$G$2:$G$4</definedName>
    <definedName name="UpdStatus">Инструкция!$AA$1</definedName>
    <definedName name="vdet">Титульный!$F$21</definedName>
    <definedName name="version">Инструкция!$B$3</definedName>
    <definedName name="ws_01_at_length_cncsn">ИП!$AM:$AR</definedName>
    <definedName name="ws_01_at_length_event">ИП!$H:$P</definedName>
    <definedName name="ws_01_at_length_object">ИП!$U:$AG</definedName>
    <definedName name="ws_01_col_0_p">ИП!$AT$1</definedName>
    <definedName name="ws_01_col_1_p">ИП!$AW$1</definedName>
    <definedName name="ws_01_col_add_event">ИП!$E$1</definedName>
    <definedName name="ws_01_col_all_p">ИП!$AS$1</definedName>
    <definedName name="ws_01_col_cncsn">ИП!$AL$1</definedName>
    <definedName name="ws_01_col_cncsn_ok">ИП!$AK$1</definedName>
    <definedName name="ws_01_col_del_event">ИП!$C$1</definedName>
    <definedName name="ws_01_col_del_ifin">ИП!$AH$1</definedName>
    <definedName name="ws_01_col_del_obj">ИП!$Q$1</definedName>
    <definedName name="ws_01_col_deviation">ИП!$AX$1</definedName>
    <definedName name="ws_01_col_fq2_1">ИП!$AU$50:$AU$198</definedName>
    <definedName name="ws_01_col_fq2_2">ИП!$AU$204:$AU$314</definedName>
    <definedName name="ws_01_col_fq2_3">ИП!$AU$320:$AU$355</definedName>
    <definedName name="ws_01_col_fq4_1">ИП!$AV$50:$AV$198</definedName>
    <definedName name="ws_01_col_fq4_2">ИП!$AV$204:$AV$314</definedName>
    <definedName name="ws_01_col_fq4_3">ИП!$AV$320:$AV$355</definedName>
    <definedName name="ws_01_col_obj_1">ИП!$AY$1</definedName>
    <definedName name="ws_01_col_obj_lgl_id">ИП!$AZ$1</definedName>
    <definedName name="ws_01_col_obj_name">ИП!$T$1</definedName>
    <definedName name="ws_01_col_oktmo">ИП!$H$1</definedName>
    <definedName name="ws_01_col_url_plan">ИП!$BD$1</definedName>
    <definedName name="ws_01_fill">ИП!$E$1</definedName>
    <definedName name="ws_01_group_column">ИП!$E$49:$E$355</definedName>
    <definedName name="ws_01_planyear_column">ИП!$L$49:$L$355</definedName>
    <definedName name="ws_01_row_all_cncsn">ИП!$27:$44</definedName>
    <definedName name="ws_01_row_all_ip">ИП!$9:$26</definedName>
    <definedName name="ws_01_row_end">ИП!$A$355</definedName>
    <definedName name="ws_01_row_start">ИП!$A$45</definedName>
    <definedName name="year_list">TEHSHEET!$B$2:$B$18</definedName>
  </definedNames>
  <calcPr calcId="162913"/>
</workbook>
</file>

<file path=xl/calcChain.xml><?xml version="1.0" encoding="utf-8"?>
<calcChain xmlns="http://schemas.openxmlformats.org/spreadsheetml/2006/main">
  <c r="BB335" i="522" l="1"/>
  <c r="BB300" i="522"/>
  <c r="BB297" i="522"/>
  <c r="BB294" i="522"/>
  <c r="BB291" i="522"/>
  <c r="BB288" i="522"/>
  <c r="BB285" i="522"/>
  <c r="BB282" i="522"/>
  <c r="BB279" i="522"/>
  <c r="BB276" i="522"/>
  <c r="BB273" i="522"/>
  <c r="BB270" i="522"/>
  <c r="BB267" i="522"/>
  <c r="BB264" i="522"/>
  <c r="BB261" i="522"/>
  <c r="BB258" i="522"/>
  <c r="BB255" i="522"/>
  <c r="BB252" i="522"/>
  <c r="BB249" i="522"/>
  <c r="BB246" i="522"/>
  <c r="BB62" i="522"/>
  <c r="BB59" i="522"/>
  <c r="P235" i="522"/>
  <c r="P231" i="522"/>
  <c r="P219" i="522"/>
  <c r="P214" i="522"/>
  <c r="P211" i="522"/>
  <c r="BB221" i="522"/>
  <c r="AV221" i="522"/>
  <c r="BB216" i="522"/>
  <c r="AV216" i="522"/>
  <c r="BB213" i="522"/>
  <c r="AV213" i="522"/>
  <c r="AV335" i="522"/>
  <c r="AZ338" i="522"/>
  <c r="AV343" i="522"/>
  <c r="AV338" i="522"/>
  <c r="BB309" i="522"/>
  <c r="BB228" i="522"/>
  <c r="BB154" i="522"/>
  <c r="BB117" i="522"/>
  <c r="BB94" i="522"/>
  <c r="BB65" i="522"/>
  <c r="BB57" i="522"/>
  <c r="AV53" i="522" l="1"/>
  <c r="P51" i="522" s="1"/>
  <c r="AV229" i="522"/>
  <c r="P226" i="522" s="1"/>
  <c r="AV234" i="522"/>
  <c r="AV237" i="522" l="1"/>
  <c r="BB53" i="522"/>
  <c r="BX354" i="522" l="1"/>
  <c r="BI354" i="522"/>
  <c r="AX354" i="522"/>
  <c r="AW354" i="522"/>
  <c r="BX351" i="522"/>
  <c r="BI351" i="522"/>
  <c r="AX351" i="522"/>
  <c r="AW351" i="522"/>
  <c r="BX350" i="522"/>
  <c r="BI350" i="522"/>
  <c r="AX350" i="522"/>
  <c r="AW350" i="522"/>
  <c r="BX347" i="522"/>
  <c r="BI347" i="522"/>
  <c r="AX347" i="522"/>
  <c r="AW347" i="522"/>
  <c r="BX344" i="522"/>
  <c r="BI344" i="522"/>
  <c r="AX344" i="522"/>
  <c r="AW344" i="522"/>
  <c r="BX343" i="522"/>
  <c r="BI343" i="522"/>
  <c r="AX343" i="522"/>
  <c r="AW343" i="522"/>
  <c r="BX340" i="522"/>
  <c r="BI340" i="522"/>
  <c r="AX340" i="522"/>
  <c r="AW340" i="522"/>
  <c r="BX339" i="522"/>
  <c r="BI339" i="522"/>
  <c r="AX339" i="522"/>
  <c r="AW339" i="522"/>
  <c r="BX338" i="522"/>
  <c r="BI338" i="522"/>
  <c r="AX338" i="522"/>
  <c r="AW338" i="522"/>
  <c r="BX335" i="522"/>
  <c r="BI335" i="522"/>
  <c r="AX335" i="522"/>
  <c r="AW335" i="522"/>
  <c r="BX332" i="522"/>
  <c r="BI332" i="522"/>
  <c r="AX332" i="522"/>
  <c r="AW332" i="522"/>
  <c r="BX329" i="522"/>
  <c r="BI329" i="522"/>
  <c r="AX329" i="522"/>
  <c r="AW329" i="522"/>
  <c r="BX326" i="522"/>
  <c r="BI326" i="522"/>
  <c r="AX326" i="522"/>
  <c r="AW326" i="522"/>
  <c r="BX323" i="522"/>
  <c r="BI323" i="522"/>
  <c r="AX323" i="522"/>
  <c r="AW323" i="522"/>
  <c r="BX313" i="522"/>
  <c r="BI313" i="522"/>
  <c r="AX313" i="522"/>
  <c r="AW313" i="522"/>
  <c r="BX312" i="522"/>
  <c r="BI312" i="522"/>
  <c r="AX312" i="522"/>
  <c r="AW312" i="522"/>
  <c r="BB312" i="522" s="1"/>
  <c r="BX309" i="522"/>
  <c r="BI309" i="522"/>
  <c r="AX309" i="522"/>
  <c r="AW309" i="522"/>
  <c r="BX306" i="522"/>
  <c r="BI306" i="522"/>
  <c r="AX306" i="522"/>
  <c r="AW306" i="522"/>
  <c r="BX303" i="522"/>
  <c r="BI303" i="522"/>
  <c r="AX303" i="522"/>
  <c r="AW303" i="522"/>
  <c r="BX300" i="522"/>
  <c r="BI300" i="522"/>
  <c r="AX300" i="522"/>
  <c r="AW300" i="522"/>
  <c r="BX297" i="522"/>
  <c r="BI297" i="522"/>
  <c r="AX297" i="522"/>
  <c r="AW297" i="522"/>
  <c r="BX294" i="522"/>
  <c r="BI294" i="522"/>
  <c r="AX294" i="522"/>
  <c r="AW294" i="522"/>
  <c r="BX291" i="522"/>
  <c r="BI291" i="522"/>
  <c r="AX291" i="522"/>
  <c r="AW291" i="522"/>
  <c r="BX288" i="522"/>
  <c r="BI288" i="522"/>
  <c r="AX288" i="522"/>
  <c r="AW288" i="522"/>
  <c r="BX285" i="522"/>
  <c r="BI285" i="522"/>
  <c r="AX285" i="522"/>
  <c r="AW285" i="522"/>
  <c r="BX282" i="522"/>
  <c r="BI282" i="522"/>
  <c r="AX282" i="522"/>
  <c r="AW282" i="522"/>
  <c r="BX279" i="522"/>
  <c r="BI279" i="522"/>
  <c r="AX279" i="522"/>
  <c r="AW279" i="522"/>
  <c r="BX276" i="522"/>
  <c r="BI276" i="522"/>
  <c r="AX276" i="522"/>
  <c r="AW276" i="522"/>
  <c r="BX273" i="522"/>
  <c r="BI273" i="522"/>
  <c r="AX273" i="522"/>
  <c r="AW273" i="522"/>
  <c r="BX270" i="522"/>
  <c r="BI270" i="522"/>
  <c r="AX270" i="522"/>
  <c r="AW270" i="522"/>
  <c r="BX267" i="522"/>
  <c r="BI267" i="522"/>
  <c r="AX267" i="522"/>
  <c r="AW267" i="522"/>
  <c r="BX264" i="522"/>
  <c r="BI264" i="522"/>
  <c r="AX264" i="522"/>
  <c r="AW264" i="522"/>
  <c r="BX261" i="522"/>
  <c r="BI261" i="522"/>
  <c r="AX261" i="522"/>
  <c r="AW261" i="522"/>
  <c r="BX258" i="522"/>
  <c r="BI258" i="522"/>
  <c r="AX258" i="522"/>
  <c r="AW258" i="522"/>
  <c r="BX255" i="522"/>
  <c r="BI255" i="522"/>
  <c r="AX255" i="522"/>
  <c r="AW255" i="522"/>
  <c r="BX252" i="522"/>
  <c r="BI252" i="522"/>
  <c r="AX252" i="522"/>
  <c r="AW252" i="522"/>
  <c r="BX249" i="522"/>
  <c r="BI249" i="522"/>
  <c r="AX249" i="522"/>
  <c r="AW249" i="522"/>
  <c r="BX246" i="522"/>
  <c r="BI246" i="522"/>
  <c r="AX246" i="522"/>
  <c r="AW246" i="522"/>
  <c r="BX243" i="522"/>
  <c r="BI243" i="522"/>
  <c r="AX243" i="522"/>
  <c r="AW243" i="522"/>
  <c r="BX242" i="522"/>
  <c r="BI242" i="522"/>
  <c r="AX242" i="522"/>
  <c r="AW242" i="522"/>
  <c r="BX241" i="522"/>
  <c r="BI241" i="522"/>
  <c r="AX241" i="522"/>
  <c r="AW241" i="522"/>
  <c r="BX238" i="522"/>
  <c r="BI238" i="522"/>
  <c r="AX238" i="522"/>
  <c r="AW238" i="522"/>
  <c r="BX237" i="522"/>
  <c r="BI237" i="522"/>
  <c r="AX237" i="522"/>
  <c r="AW237" i="522"/>
  <c r="BB237" i="522" s="1"/>
  <c r="BX234" i="522"/>
  <c r="BI234" i="522"/>
  <c r="AX234" i="522"/>
  <c r="AW234" i="522"/>
  <c r="BB234" i="522" s="1"/>
  <c r="BX233" i="522"/>
  <c r="BI233" i="522"/>
  <c r="AX233" i="522"/>
  <c r="BB233" i="522" s="1"/>
  <c r="AW233" i="522"/>
  <c r="BX230" i="522"/>
  <c r="BI230" i="522"/>
  <c r="AX230" i="522"/>
  <c r="AW230" i="522"/>
  <c r="BX229" i="522"/>
  <c r="BI229" i="522"/>
  <c r="AX229" i="522"/>
  <c r="AW229" i="522"/>
  <c r="BB229" i="522" s="1"/>
  <c r="BX228" i="522"/>
  <c r="BI228" i="522"/>
  <c r="AX228" i="522"/>
  <c r="AW228" i="522"/>
  <c r="BX225" i="522"/>
  <c r="BI225" i="522"/>
  <c r="AX225" i="522"/>
  <c r="AW225" i="522"/>
  <c r="BX222" i="522"/>
  <c r="BI222" i="522"/>
  <c r="AX222" i="522"/>
  <c r="AW222" i="522"/>
  <c r="BX221" i="522"/>
  <c r="BI221" i="522"/>
  <c r="AX221" i="522"/>
  <c r="AW221" i="522"/>
  <c r="BX218" i="522"/>
  <c r="BI218" i="522"/>
  <c r="AX218" i="522"/>
  <c r="AW218" i="522"/>
  <c r="BX217" i="522"/>
  <c r="BI217" i="522"/>
  <c r="AX217" i="522"/>
  <c r="AW217" i="522"/>
  <c r="BX216" i="522"/>
  <c r="BI216" i="522"/>
  <c r="AX216" i="522"/>
  <c r="AW216" i="522"/>
  <c r="BX213" i="522"/>
  <c r="BI213" i="522"/>
  <c r="AX213" i="522"/>
  <c r="AW213" i="522"/>
  <c r="BX210" i="522"/>
  <c r="BI210" i="522"/>
  <c r="AX210" i="522"/>
  <c r="AW210" i="522"/>
  <c r="BX207" i="522"/>
  <c r="BI207" i="522"/>
  <c r="AX207" i="522"/>
  <c r="AW207" i="522"/>
  <c r="BX197" i="522"/>
  <c r="BI197" i="522"/>
  <c r="AX197" i="522"/>
  <c r="AW197" i="522"/>
  <c r="BX196" i="522"/>
  <c r="BI196" i="522"/>
  <c r="AX196" i="522"/>
  <c r="AW196" i="522"/>
  <c r="BX193" i="522"/>
  <c r="BI193" i="522"/>
  <c r="AX193" i="522"/>
  <c r="AW193" i="522"/>
  <c r="BB193" i="522" s="1"/>
  <c r="BX190" i="522"/>
  <c r="BI190" i="522"/>
  <c r="AX190" i="522"/>
  <c r="AW190" i="522"/>
  <c r="BB190" i="522" s="1"/>
  <c r="BX187" i="522"/>
  <c r="BI187" i="522"/>
  <c r="AX187" i="522"/>
  <c r="AW187" i="522"/>
  <c r="BX186" i="522"/>
  <c r="BI186" i="522"/>
  <c r="AX186" i="522"/>
  <c r="AW186" i="522"/>
  <c r="BX185" i="522"/>
  <c r="BI185" i="522"/>
  <c r="AX185" i="522"/>
  <c r="AW185" i="522"/>
  <c r="BX182" i="522"/>
  <c r="BI182" i="522"/>
  <c r="AX182" i="522"/>
  <c r="AW182" i="522"/>
  <c r="BX181" i="522"/>
  <c r="BI181" i="522"/>
  <c r="AX181" i="522"/>
  <c r="AW181" i="522"/>
  <c r="BX178" i="522"/>
  <c r="BI178" i="522"/>
  <c r="AX178" i="522"/>
  <c r="AW178" i="522"/>
  <c r="BX177" i="522"/>
  <c r="BI177" i="522"/>
  <c r="AX177" i="522"/>
  <c r="AW177" i="522"/>
  <c r="BX174" i="522"/>
  <c r="BI174" i="522"/>
  <c r="AX174" i="522"/>
  <c r="AW174" i="522"/>
  <c r="BX173" i="522"/>
  <c r="BI173" i="522"/>
  <c r="AX173" i="522"/>
  <c r="AW173" i="522"/>
  <c r="BX170" i="522"/>
  <c r="BI170" i="522"/>
  <c r="AX170" i="522"/>
  <c r="AW170" i="522"/>
  <c r="BX167" i="522"/>
  <c r="BI167" i="522"/>
  <c r="AX167" i="522"/>
  <c r="AW167" i="522"/>
  <c r="BB167" i="522" s="1"/>
  <c r="BX164" i="522"/>
  <c r="BI164" i="522"/>
  <c r="AX164" i="522"/>
  <c r="AW164" i="522"/>
  <c r="BB164" i="522" s="1"/>
  <c r="BX163" i="522"/>
  <c r="BI163" i="522"/>
  <c r="AX163" i="522"/>
  <c r="AW163" i="522"/>
  <c r="BB163" i="522" s="1"/>
  <c r="BX160" i="522"/>
  <c r="BI160" i="522"/>
  <c r="AX160" i="522"/>
  <c r="AW160" i="522"/>
  <c r="BB160" i="522" s="1"/>
  <c r="BX157" i="522"/>
  <c r="BI157" i="522"/>
  <c r="AX157" i="522"/>
  <c r="AW157" i="522"/>
  <c r="BB157" i="522" s="1"/>
  <c r="BX154" i="522"/>
  <c r="BI154" i="522"/>
  <c r="AX154" i="522"/>
  <c r="AW154" i="522"/>
  <c r="BX151" i="522"/>
  <c r="BI151" i="522"/>
  <c r="AX151" i="522"/>
  <c r="AW151" i="522"/>
  <c r="BX150" i="522"/>
  <c r="BI150" i="522"/>
  <c r="AX150" i="522"/>
  <c r="AW150" i="522"/>
  <c r="BX149" i="522"/>
  <c r="BI149" i="522"/>
  <c r="AX149" i="522"/>
  <c r="AW149" i="522"/>
  <c r="BX146" i="522"/>
  <c r="BI146" i="522"/>
  <c r="AX146" i="522"/>
  <c r="AW146" i="522"/>
  <c r="BX143" i="522"/>
  <c r="BI143" i="522"/>
  <c r="AX143" i="522"/>
  <c r="AW143" i="522"/>
  <c r="BX142" i="522"/>
  <c r="BI142" i="522"/>
  <c r="AX142" i="522"/>
  <c r="AW142" i="522"/>
  <c r="BX139" i="522"/>
  <c r="BI139" i="522"/>
  <c r="AX139" i="522"/>
  <c r="AW139" i="522"/>
  <c r="BX138" i="522"/>
  <c r="BI138" i="522"/>
  <c r="AX138" i="522"/>
  <c r="AW138" i="522"/>
  <c r="BX135" i="522"/>
  <c r="BI135" i="522"/>
  <c r="AX135" i="522"/>
  <c r="AW135" i="522"/>
  <c r="BX134" i="522"/>
  <c r="BI134" i="522"/>
  <c r="AX134" i="522"/>
  <c r="AW134" i="522"/>
  <c r="BX133" i="522"/>
  <c r="BI133" i="522"/>
  <c r="AX133" i="522"/>
  <c r="AW133" i="522"/>
  <c r="BX130" i="522"/>
  <c r="BI130" i="522"/>
  <c r="AX130" i="522"/>
  <c r="AW130" i="522"/>
  <c r="BX129" i="522"/>
  <c r="BI129" i="522"/>
  <c r="AX129" i="522"/>
  <c r="AW129" i="522"/>
  <c r="BX126" i="522"/>
  <c r="BI126" i="522"/>
  <c r="AX126" i="522"/>
  <c r="AW126" i="522"/>
  <c r="BX125" i="522"/>
  <c r="BI125" i="522"/>
  <c r="AX125" i="522"/>
  <c r="AW125" i="522"/>
  <c r="BX122" i="522"/>
  <c r="BI122" i="522"/>
  <c r="AX122" i="522"/>
  <c r="AW122" i="522"/>
  <c r="BX121" i="522"/>
  <c r="BI121" i="522"/>
  <c r="AX121" i="522"/>
  <c r="AW121" i="522"/>
  <c r="BX118" i="522"/>
  <c r="BI118" i="522"/>
  <c r="AX118" i="522"/>
  <c r="AW118" i="522"/>
  <c r="BX117" i="522"/>
  <c r="BI117" i="522"/>
  <c r="AX117" i="522"/>
  <c r="AW117" i="522"/>
  <c r="BX114" i="522"/>
  <c r="BI114" i="522"/>
  <c r="AX114" i="522"/>
  <c r="AW114" i="522"/>
  <c r="BX113" i="522"/>
  <c r="BI113" i="522"/>
  <c r="AX113" i="522"/>
  <c r="AW113" i="522"/>
  <c r="BX112" i="522"/>
  <c r="BI112" i="522"/>
  <c r="AX112" i="522"/>
  <c r="AW112" i="522"/>
  <c r="BX109" i="522"/>
  <c r="BI109" i="522"/>
  <c r="AX109" i="522"/>
  <c r="AW109" i="522"/>
  <c r="BX106" i="522"/>
  <c r="BI106" i="522"/>
  <c r="AX106" i="522"/>
  <c r="AW106" i="522"/>
  <c r="BX105" i="522"/>
  <c r="BI105" i="522"/>
  <c r="AX105" i="522"/>
  <c r="AW105" i="522"/>
  <c r="BX104" i="522"/>
  <c r="BI104" i="522"/>
  <c r="AX104" i="522"/>
  <c r="AW104" i="522"/>
  <c r="BX101" i="522"/>
  <c r="BI101" i="522"/>
  <c r="AX101" i="522"/>
  <c r="AW101" i="522"/>
  <c r="BB101" i="522" s="1"/>
  <c r="BX98" i="522"/>
  <c r="BI98" i="522"/>
  <c r="AX98" i="522"/>
  <c r="AW98" i="522"/>
  <c r="BX97" i="522"/>
  <c r="BI97" i="522"/>
  <c r="AX97" i="522"/>
  <c r="AW97" i="522"/>
  <c r="BX94" i="522"/>
  <c r="BI94" i="522"/>
  <c r="AX94" i="522"/>
  <c r="AW94" i="522"/>
  <c r="BX91" i="522"/>
  <c r="BI91" i="522"/>
  <c r="AX91" i="522"/>
  <c r="AW91" i="522"/>
  <c r="BX90" i="522"/>
  <c r="BI90" i="522"/>
  <c r="AX90" i="522"/>
  <c r="AW90" i="522"/>
  <c r="BX87" i="522"/>
  <c r="BI87" i="522"/>
  <c r="AX87" i="522"/>
  <c r="AW87" i="522"/>
  <c r="BX84" i="522"/>
  <c r="BI84" i="522"/>
  <c r="AX84" i="522"/>
  <c r="AW84" i="522"/>
  <c r="BX81" i="522"/>
  <c r="BI81" i="522"/>
  <c r="AX81" i="522"/>
  <c r="AW81" i="522"/>
  <c r="BX78" i="522"/>
  <c r="BI78" i="522"/>
  <c r="AX78" i="522"/>
  <c r="AW78" i="522"/>
  <c r="BX75" i="522"/>
  <c r="BI75" i="522"/>
  <c r="AX75" i="522"/>
  <c r="AW75" i="522"/>
  <c r="BX72" i="522"/>
  <c r="BI72" i="522"/>
  <c r="AX72" i="522"/>
  <c r="AW72" i="522"/>
  <c r="BX69" i="522"/>
  <c r="BI69" i="522"/>
  <c r="AX69" i="522"/>
  <c r="AW69" i="522"/>
  <c r="BX68" i="522"/>
  <c r="BI68" i="522"/>
  <c r="AX68" i="522"/>
  <c r="AW68" i="522"/>
  <c r="BX65" i="522"/>
  <c r="BI65" i="522"/>
  <c r="AX65" i="522"/>
  <c r="AW65" i="522"/>
  <c r="BX62" i="522"/>
  <c r="BI62" i="522"/>
  <c r="AX62" i="522"/>
  <c r="AW62" i="522"/>
  <c r="BX59" i="522"/>
  <c r="BI59" i="522"/>
  <c r="AX59" i="522"/>
  <c r="AW59" i="522"/>
  <c r="BX58" i="522"/>
  <c r="BI58" i="522"/>
  <c r="AX58" i="522"/>
  <c r="AW58" i="522"/>
  <c r="BX57" i="522"/>
  <c r="BI57" i="522"/>
  <c r="AX57" i="522"/>
  <c r="AW57" i="522"/>
  <c r="BX54" i="522"/>
  <c r="BI54" i="522"/>
  <c r="AX54" i="522"/>
  <c r="AW54" i="522"/>
  <c r="BX53" i="522"/>
  <c r="BI53" i="522"/>
  <c r="AX53" i="522"/>
  <c r="AW53" i="522"/>
  <c r="AX14" i="527" l="1"/>
  <c r="AW14" i="527"/>
  <c r="AX11" i="527"/>
  <c r="AW11" i="527"/>
  <c r="AX6" i="527"/>
  <c r="AW6" i="527"/>
  <c r="B3" i="518"/>
  <c r="B2" i="518"/>
  <c r="BI14" i="527" l="1"/>
  <c r="BX14" i="527" l="1"/>
  <c r="BX11" i="527"/>
  <c r="BX6" i="527"/>
  <c r="BX31" i="522"/>
  <c r="BX32" i="522"/>
  <c r="BX33" i="522"/>
  <c r="BX34" i="522"/>
  <c r="BX35" i="522"/>
  <c r="BX36" i="522"/>
  <c r="BX37" i="522"/>
  <c r="BX38" i="522"/>
  <c r="BX39" i="522"/>
  <c r="BX40" i="522"/>
  <c r="BX41" i="522"/>
  <c r="BX42" i="522"/>
  <c r="BX43" i="522"/>
  <c r="BX44" i="522"/>
  <c r="BX28" i="522"/>
  <c r="BX29" i="522"/>
  <c r="BX30" i="522"/>
  <c r="AV41" i="522" l="1"/>
  <c r="AX41" i="522" s="1"/>
  <c r="AU41" i="522"/>
  <c r="AT41" i="522"/>
  <c r="AW41" i="522"/>
  <c r="AS41" i="522"/>
  <c r="AW44" i="522"/>
  <c r="AV44" i="522"/>
  <c r="AX44" i="522" s="1"/>
  <c r="AT44" i="522"/>
  <c r="AU44" i="522"/>
  <c r="AS44" i="522"/>
  <c r="AW40" i="522"/>
  <c r="AS40" i="522"/>
  <c r="AT40" i="522"/>
  <c r="AV40" i="522"/>
  <c r="AX40" i="522" s="1"/>
  <c r="AU40" i="522"/>
  <c r="AV36" i="522"/>
  <c r="AX36" i="522" s="1"/>
  <c r="AU36" i="522"/>
  <c r="AT36" i="522"/>
  <c r="AW36" i="522"/>
  <c r="AS36" i="522"/>
  <c r="AV32" i="522"/>
  <c r="AX32" i="522" s="1"/>
  <c r="AU32" i="522"/>
  <c r="AW32" i="522"/>
  <c r="AT32" i="522"/>
  <c r="AS32" i="522"/>
  <c r="AW33" i="522"/>
  <c r="AS33" i="522"/>
  <c r="AT33" i="522"/>
  <c r="AV33" i="522"/>
  <c r="AX33" i="522" s="1"/>
  <c r="AU33" i="522"/>
  <c r="AV30" i="522"/>
  <c r="AX30" i="522" s="1"/>
  <c r="AT30" i="522"/>
  <c r="AW30" i="522"/>
  <c r="AU30" i="522"/>
  <c r="AS30" i="522"/>
  <c r="AW43" i="522"/>
  <c r="AU43" i="522"/>
  <c r="AT43" i="522"/>
  <c r="AS43" i="522"/>
  <c r="AV43" i="522"/>
  <c r="AX43" i="522" s="1"/>
  <c r="AU39" i="522"/>
  <c r="AS39" i="522"/>
  <c r="AW39" i="522"/>
  <c r="AV39" i="522"/>
  <c r="AX39" i="522" s="1"/>
  <c r="AT39" i="522"/>
  <c r="AS35" i="522"/>
  <c r="AW35" i="522"/>
  <c r="AV35" i="522"/>
  <c r="AX35" i="522" s="1"/>
  <c r="AU35" i="522"/>
  <c r="AT35" i="522"/>
  <c r="AV31" i="522"/>
  <c r="AX31" i="522" s="1"/>
  <c r="AU31" i="522"/>
  <c r="AT31" i="522"/>
  <c r="AW31" i="522"/>
  <c r="AS31" i="522"/>
  <c r="AW37" i="522"/>
  <c r="AS37" i="522"/>
  <c r="AV37" i="522"/>
  <c r="AX37" i="522" s="1"/>
  <c r="AU37" i="522"/>
  <c r="AT37" i="522"/>
  <c r="AV42" i="522" l="1"/>
  <c r="AX42" i="522" s="1"/>
  <c r="AT38" i="522"/>
  <c r="AU38" i="522"/>
  <c r="AT42" i="522"/>
  <c r="AV34" i="522"/>
  <c r="AX34" i="522" s="1"/>
  <c r="AV38" i="522"/>
  <c r="AX38" i="522" s="1"/>
  <c r="AT29" i="522"/>
  <c r="AU34" i="522"/>
  <c r="AU42" i="522"/>
  <c r="AV29" i="522"/>
  <c r="AX29" i="522" s="1"/>
  <c r="AT34" i="522"/>
  <c r="AU29" i="522"/>
  <c r="BI44" i="522"/>
  <c r="BI43" i="522"/>
  <c r="BI41" i="522"/>
  <c r="BI40" i="522"/>
  <c r="BI39" i="522"/>
  <c r="BI37" i="522"/>
  <c r="BI36" i="522"/>
  <c r="BI35" i="522"/>
  <c r="BI33" i="522"/>
  <c r="BI32" i="522"/>
  <c r="BI31" i="522"/>
  <c r="BI30" i="522"/>
  <c r="AU28" i="522" l="1"/>
  <c r="AV28" i="522"/>
  <c r="AX28" i="522" s="1"/>
  <c r="AT28" i="522"/>
  <c r="AW38" i="522"/>
  <c r="AW42" i="522"/>
  <c r="AW29" i="522"/>
  <c r="AW34" i="522"/>
  <c r="AS29" i="522"/>
  <c r="AS38" i="522"/>
  <c r="AS42" i="522"/>
  <c r="AS34" i="522" l="1"/>
  <c r="AS28" i="522" s="1"/>
  <c r="AW28" i="522"/>
  <c r="BI11" i="527" l="1"/>
  <c r="BI6" i="527"/>
  <c r="AW319" i="522"/>
  <c r="AW203" i="522"/>
  <c r="AW49" i="522" l="1"/>
  <c r="AV319" i="522" l="1"/>
  <c r="AU319" i="522"/>
  <c r="AV203" i="522"/>
  <c r="AU203" i="522"/>
  <c r="AV49" i="522"/>
  <c r="AU49" i="522"/>
  <c r="BI26" i="522" l="1"/>
  <c r="AS26" i="522" s="1"/>
  <c r="BI25" i="522"/>
  <c r="AS25" i="522" s="1"/>
  <c r="BI23" i="522"/>
  <c r="AS23" i="522" s="1"/>
  <c r="BI22" i="522"/>
  <c r="AS22" i="522" s="1"/>
  <c r="BI21" i="522"/>
  <c r="AS21" i="522" s="1"/>
  <c r="BI19" i="522"/>
  <c r="AS19" i="522" s="1"/>
  <c r="BI18" i="522"/>
  <c r="AS18" i="522" s="1"/>
  <c r="BI17" i="522"/>
  <c r="AS17" i="522" s="1"/>
  <c r="BI15" i="522"/>
  <c r="BI14" i="522"/>
  <c r="AS14" i="522" s="1"/>
  <c r="BI13" i="522"/>
  <c r="AS13" i="522" s="1"/>
  <c r="BI12" i="522"/>
  <c r="AS24" i="522" l="1"/>
  <c r="AS16" i="522"/>
  <c r="AV12" i="522"/>
  <c r="AX12" i="522" s="1"/>
  <c r="AS12" i="522"/>
  <c r="AV15" i="522"/>
  <c r="AX15" i="522" s="1"/>
  <c r="AS15" i="522"/>
  <c r="AS20" i="522"/>
  <c r="AU15" i="522"/>
  <c r="AV17" i="522"/>
  <c r="AX17" i="522" s="1"/>
  <c r="AU17" i="522"/>
  <c r="AV22" i="522"/>
  <c r="AX22" i="522" s="1"/>
  <c r="AU22" i="522"/>
  <c r="AV26" i="522"/>
  <c r="AX26" i="522" s="1"/>
  <c r="AU26" i="522"/>
  <c r="AU13" i="522"/>
  <c r="AV13" i="522"/>
  <c r="AX13" i="522" s="1"/>
  <c r="AU18" i="522"/>
  <c r="AV18" i="522"/>
  <c r="AX18" i="522" s="1"/>
  <c r="AU23" i="522"/>
  <c r="AV23" i="522"/>
  <c r="AX23" i="522" s="1"/>
  <c r="AU21" i="522"/>
  <c r="AV21" i="522"/>
  <c r="AX21" i="522" s="1"/>
  <c r="AU12" i="522"/>
  <c r="AV14" i="522"/>
  <c r="AX14" i="522" s="1"/>
  <c r="AU14" i="522"/>
  <c r="AV19" i="522"/>
  <c r="AX19" i="522" s="1"/>
  <c r="AU19" i="522"/>
  <c r="AU25" i="522"/>
  <c r="AV25" i="522"/>
  <c r="AT15" i="522"/>
  <c r="AW15" i="522"/>
  <c r="AT19" i="522"/>
  <c r="AT22" i="522"/>
  <c r="AW26" i="522"/>
  <c r="AW21" i="522"/>
  <c r="AT13" i="522"/>
  <c r="AT26" i="522"/>
  <c r="AT12" i="522"/>
  <c r="AT17" i="522"/>
  <c r="AT23" i="522"/>
  <c r="AW12" i="522"/>
  <c r="AW14" i="522"/>
  <c r="AW17" i="522"/>
  <c r="AW19" i="522"/>
  <c r="AW22" i="522"/>
  <c r="AW25" i="522"/>
  <c r="AW23" i="522"/>
  <c r="AT14" i="522"/>
  <c r="AT18" i="522"/>
  <c r="AT25" i="522"/>
  <c r="AW13" i="522"/>
  <c r="AW18" i="522"/>
  <c r="AT21" i="522"/>
  <c r="AV24" i="522" l="1"/>
  <c r="AX24" i="522" s="1"/>
  <c r="AX25" i="522"/>
  <c r="AS11" i="522"/>
  <c r="AS10" i="522" s="1"/>
  <c r="AV20" i="522"/>
  <c r="AX20" i="522" s="1"/>
  <c r="AU16" i="522"/>
  <c r="AU24" i="522"/>
  <c r="AU20" i="522"/>
  <c r="AV16" i="522"/>
  <c r="AX16" i="522" s="1"/>
  <c r="AV11" i="522"/>
  <c r="AX11" i="522" s="1"/>
  <c r="AU11" i="522"/>
  <c r="AW24" i="522"/>
  <c r="AW20" i="522"/>
  <c r="AW16" i="522"/>
  <c r="AW11" i="522"/>
  <c r="AV10" i="522" l="1"/>
  <c r="AX10" i="522" s="1"/>
  <c r="AU10" i="522"/>
  <c r="AW10" i="522"/>
  <c r="AT319" i="522" l="1"/>
  <c r="AS319" i="522"/>
  <c r="AT203" i="522"/>
  <c r="AS203" i="522"/>
  <c r="D5" i="534"/>
  <c r="D4" i="522"/>
  <c r="D5" i="522"/>
  <c r="E5" i="521"/>
  <c r="B5" i="518" s="1"/>
  <c r="AS49" i="522"/>
  <c r="AT49" i="522"/>
  <c r="F32" i="521"/>
  <c r="AT11" i="522" l="1"/>
  <c r="AT16" i="522"/>
  <c r="AT24" i="522"/>
  <c r="AT20" i="522"/>
  <c r="F4" i="521"/>
  <c r="AT10" i="522" l="1"/>
</calcChain>
</file>

<file path=xl/comments1.xml><?xml version="1.0" encoding="utf-8"?>
<comments xmlns="http://schemas.openxmlformats.org/spreadsheetml/2006/main">
  <authors>
    <author>KAV</author>
    <author>KAA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  <comment ref="AJ12" authorId="1" shapeId="0">
      <text>
        <r>
          <rPr>
            <sz val="9"/>
            <color indexed="81"/>
            <rFont val="Tahoma"/>
            <family val="2"/>
            <charset val="204"/>
          </rPr>
          <t>расходы на капитальные вложения (инвестиции)</t>
        </r>
      </text>
    </comment>
    <comment ref="AJ30" authorId="1" shapeId="0">
      <text>
        <r>
          <rPr>
            <sz val="9"/>
            <color indexed="81"/>
            <rFont val="Tahoma"/>
            <family val="2"/>
            <charset val="204"/>
          </rPr>
          <t>расходы на капитальные вложения (инвестиции)</t>
        </r>
      </text>
    </comment>
    <comment ref="O47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  <comment ref="O201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  <comment ref="O317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</commentList>
</comments>
</file>

<file path=xl/sharedStrings.xml><?xml version="1.0" encoding="utf-8"?>
<sst xmlns="http://schemas.openxmlformats.org/spreadsheetml/2006/main" count="3235" uniqueCount="775">
  <si>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</si>
  <si>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</si>
  <si>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</si>
  <si>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</si>
  <si>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</si>
  <si>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</si>
  <si>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</si>
  <si>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</si>
  <si>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</si>
  <si>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</si>
  <si>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</si>
  <si>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</si>
  <si>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</si>
  <si>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</si>
  <si>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ИП</t>
  </si>
  <si>
    <t>Ответственный за предоставление информации
 (от регулируемой организации)</t>
  </si>
  <si>
    <t>logical</t>
  </si>
  <si>
    <t>да</t>
  </si>
  <si>
    <t>нет</t>
  </si>
  <si>
    <t>year_list</t>
  </si>
  <si>
    <t>2014</t>
  </si>
  <si>
    <t>2015</t>
  </si>
  <si>
    <t>2016</t>
  </si>
  <si>
    <t>3.3</t>
  </si>
  <si>
    <t>et_union</t>
  </si>
  <si>
    <t>REESTR_MO</t>
  </si>
  <si>
    <t>Фамилия, имя, отчество</t>
  </si>
  <si>
    <t>Контактный телефон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</si>
  <si>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</si>
  <si>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</si>
  <si>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</si>
  <si>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</si>
  <si>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</si>
  <si>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</si>
  <si>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</si>
  <si>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</si>
  <si>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</si>
  <si>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</si>
  <si>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</si>
  <si>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</si>
  <si>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</si>
  <si>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</si>
  <si>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</si>
  <si>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</si>
  <si>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</si>
  <si>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</si>
  <si>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</si>
  <si>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</si>
  <si>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</si>
  <si>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</si>
  <si>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</si>
  <si>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</si>
  <si>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</si>
  <si>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</si>
  <si>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</si>
  <si>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</si>
  <si>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</si>
  <si>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</si>
  <si>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</si>
  <si>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</si>
  <si>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</si>
  <si>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</si>
  <si>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</si>
  <si>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</si>
  <si>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</si>
  <si>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</si>
  <si>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</si>
  <si>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</si>
  <si>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</si>
  <si>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</si>
  <si>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</si>
  <si>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</si>
  <si>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</si>
  <si>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</si>
  <si>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</si>
  <si>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</si>
  <si>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</si>
  <si>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</si>
  <si>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</si>
  <si>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</si>
  <si>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</si>
  <si>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</si>
  <si>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</si>
  <si>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</si>
  <si>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</si>
  <si>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</si>
  <si>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</si>
  <si>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</si>
  <si>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</si>
  <si>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</si>
  <si>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</si>
  <si>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</si>
  <si>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</si>
  <si>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</si>
  <si>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</si>
  <si>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</si>
  <si>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</si>
  <si>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</si>
  <si>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</si>
  <si>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</si>
  <si>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</si>
  <si>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</si>
  <si>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</si>
  <si>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</si>
  <si>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</si>
  <si>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</si>
  <si>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</si>
  <si>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</si>
  <si>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</si>
  <si>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</si>
  <si>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</si>
  <si>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</si>
  <si>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</si>
  <si>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</si>
  <si>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</si>
  <si>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</si>
  <si>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</si>
  <si>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</si>
  <si>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</si>
  <si>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</si>
  <si>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Период регулирования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</si>
  <si>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</si>
  <si>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</si>
  <si>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</si>
  <si>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</si>
  <si>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</si>
  <si>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</si>
  <si>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</si>
  <si>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</si>
  <si>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</si>
  <si>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</si>
  <si>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</si>
  <si>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</si>
  <si>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</si>
  <si>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</si>
  <si>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г.Байконур</t>
  </si>
  <si>
    <t>г.Санкт-Петербург</t>
  </si>
  <si>
    <t>REGION</t>
  </si>
  <si>
    <t>Всего</t>
  </si>
  <si>
    <t>Дата/Время</t>
  </si>
  <si>
    <t>Сообщение</t>
  </si>
  <si>
    <t>Статус</t>
  </si>
  <si>
    <t>modClassifierValidate</t>
  </si>
  <si>
    <t>Лог обновления</t>
  </si>
  <si>
    <t>modReestr</t>
  </si>
  <si>
    <t>modUpdTemplMain</t>
  </si>
  <si>
    <t>Юридический адрес</t>
  </si>
  <si>
    <t>Почтовый адрес</t>
  </si>
  <si>
    <t>Наименование организации</t>
  </si>
  <si>
    <t>3.1</t>
  </si>
  <si>
    <t>3.2</t>
  </si>
  <si>
    <t/>
  </si>
  <si>
    <t>Организационно-правовая форма</t>
  </si>
  <si>
    <t>Вид деятельности</t>
  </si>
  <si>
    <t>Муниципальный район</t>
  </si>
  <si>
    <t>Муниципальное образование</t>
  </si>
  <si>
    <t>ОКТМО</t>
  </si>
  <si>
    <t>Адрес регулируемой организации</t>
  </si>
  <si>
    <t>Источник финансирования</t>
  </si>
  <si>
    <t>Производство тепловой энергии</t>
  </si>
  <si>
    <t>Наименование строек</t>
  </si>
  <si>
    <t>Передача теплоэнергии по региональным тепловым сетям</t>
  </si>
  <si>
    <t>Прочие объекты и мероприятия, относимые к регулируемому виду деятельности</t>
  </si>
  <si>
    <t>Период реализации ИП</t>
  </si>
  <si>
    <t>modFill</t>
  </si>
  <si>
    <t>Добавить комментарий</t>
  </si>
  <si>
    <t>et_LisComm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</si>
  <si>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</si>
  <si>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</si>
  <si>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</si>
  <si>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</si>
  <si>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</si>
  <si>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</si>
  <si>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</si>
  <si>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</si>
  <si>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</si>
  <si>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</si>
  <si>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</si>
  <si>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month_list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</si>
  <si>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</si>
  <si>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</si>
  <si>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</si>
  <si>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</si>
  <si>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</si>
  <si>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</si>
  <si>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</si>
  <si>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</si>
  <si>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</si>
  <si>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</si>
  <si>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</si>
  <si>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</si>
  <si>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Группа, к которой относятся мероприятия инвестиционной программы</t>
  </si>
  <si>
    <t>Подгруппа, к которой относятся мероприятия инвестиционной программы</t>
  </si>
  <si>
    <t>modInstruction</t>
  </si>
  <si>
    <t>modfrmCheckUpdates</t>
  </si>
  <si>
    <t>Собственные средства</t>
  </si>
  <si>
    <t>1.1</t>
  </si>
  <si>
    <t>1.2</t>
  </si>
  <si>
    <t>Амортизационные отчисления</t>
  </si>
  <si>
    <t>1.3</t>
  </si>
  <si>
    <t>Прочие собственные средства</t>
  </si>
  <si>
    <t>Привлеченные средства</t>
  </si>
  <si>
    <t>2.1</t>
  </si>
  <si>
    <t>Кредиты</t>
  </si>
  <si>
    <t>2.2</t>
  </si>
  <si>
    <t>Займы</t>
  </si>
  <si>
    <t>2.3</t>
  </si>
  <si>
    <t>Прочие привлеченные средства</t>
  </si>
  <si>
    <t>Бюджетное финансирование</t>
  </si>
  <si>
    <t>Федеральный бюджет</t>
  </si>
  <si>
    <t>Бюджет субъекта РФ</t>
  </si>
  <si>
    <t>Бюджет муниципального образования</t>
  </si>
  <si>
    <t>Прочие источники финансирования</t>
  </si>
  <si>
    <t>4.1</t>
  </si>
  <si>
    <t>Лизинг</t>
  </si>
  <si>
    <t>4.2</t>
  </si>
  <si>
    <t>Прочие</t>
  </si>
  <si>
    <t>Прибыль направляемая на инвестиции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</si>
  <si>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</si>
  <si>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</si>
  <si>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</si>
  <si>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</si>
  <si>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</si>
  <si>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</si>
  <si>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</si>
  <si>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</si>
  <si>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</si>
  <si>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</si>
  <si>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</si>
  <si>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all_year_list</t>
  </si>
  <si>
    <t>Период реализации согласно ИП, лет</t>
  </si>
  <si>
    <t>modfrmDateChoose</t>
  </si>
  <si>
    <t>г.Севастополь</t>
  </si>
  <si>
    <t>Республика Крым</t>
  </si>
  <si>
    <t>Ссылка на обосновывающие материалы</t>
  </si>
  <si>
    <t>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</si>
  <si>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Консультации:</t>
  </si>
  <si>
    <t>Обратиться за помощью</t>
  </si>
  <si>
    <t>Перейти</t>
  </si>
  <si>
    <t>Плановый год ввода в эксплуатацию / выполнения мероприятия</t>
  </si>
  <si>
    <t>Стадия выполнения, %</t>
  </si>
  <si>
    <t>1</t>
  </si>
  <si>
    <t>2031</t>
  </si>
  <si>
    <t>2032</t>
  </si>
  <si>
    <t>modfrmRegion</t>
  </si>
  <si>
    <t>mod_00</t>
  </si>
  <si>
    <t>mod_01</t>
  </si>
  <si>
    <t>et_ws_01_obj</t>
  </si>
  <si>
    <t>ИП утверждена с НДС</t>
  </si>
  <si>
    <t>Наименование ИП</t>
  </si>
  <si>
    <t>Объект инфраструктуры ТЭ</t>
  </si>
  <si>
    <t>et_ws_01_m</t>
  </si>
  <si>
    <t>et_ws_01_ifin</t>
  </si>
  <si>
    <t>Комментарий</t>
  </si>
  <si>
    <t>et_com</t>
  </si>
  <si>
    <t>2033</t>
  </si>
  <si>
    <t>mod_com</t>
  </si>
  <si>
    <t>план</t>
  </si>
  <si>
    <t>Данные по источникам финансирования для объекта инфраструктуры или мероприятия в целом</t>
  </si>
  <si>
    <t>Наименование объекта</t>
  </si>
  <si>
    <t>Тип объекта</t>
  </si>
  <si>
    <t>Адрес объекта</t>
  </si>
  <si>
    <t>Населенный пункт</t>
  </si>
  <si>
    <t>улица, проезд, проспект, переулок, и т.п.</t>
  </si>
  <si>
    <t>дом, корпус, строение</t>
  </si>
  <si>
    <t>Территория оказания услуг</t>
  </si>
  <si>
    <t>№ объекта</t>
  </si>
  <si>
    <t>№ источника</t>
  </si>
  <si>
    <t>1.4</t>
  </si>
  <si>
    <t>Дата начала ИП</t>
  </si>
  <si>
    <t>Дата окончания ИП</t>
  </si>
  <si>
    <t>modHTTP</t>
  </si>
  <si>
    <t>REESTR_IP</t>
  </si>
  <si>
    <t>За счет платы за технологическое присоединение</t>
  </si>
  <si>
    <t>Наименование решения</t>
  </si>
  <si>
    <t>Тип решения</t>
  </si>
  <si>
    <t>Номер решения</t>
  </si>
  <si>
    <t>Дата решения</t>
  </si>
  <si>
    <t>Наименование (описание) обособленного подразделения</t>
  </si>
  <si>
    <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</si>
  <si>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</si>
  <si>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Нарастающим итогом за год</t>
    </r>
  </si>
  <si>
    <t>Фактическая дата ввода в эксплуатацию / выполнения мероприятия</t>
  </si>
  <si>
    <t>месяц</t>
  </si>
  <si>
    <t>год</t>
  </si>
  <si>
    <t>факт</t>
  </si>
  <si>
    <t>Год</t>
  </si>
  <si>
    <t>Квартал</t>
  </si>
  <si>
    <t>Инструкция по заполнению</t>
  </si>
  <si>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В ценах отчетного года</t>
    </r>
  </si>
  <si>
    <r>
      <t xml:space="preserve">Осталось профинансировать по результатам отчетного периода </t>
    </r>
    <r>
      <rPr>
        <vertAlign val="superscript"/>
        <sz val="9"/>
        <rFont val="Tahoma"/>
        <family val="2"/>
        <charset val="204"/>
      </rPr>
      <t>3</t>
    </r>
  </si>
  <si>
    <r>
      <t xml:space="preserve">Отклонения </t>
    </r>
    <r>
      <rPr>
        <vertAlign val="superscript"/>
        <sz val="9"/>
        <rFont val="Tahoma"/>
        <family val="2"/>
        <charset val="204"/>
      </rPr>
      <t>2</t>
    </r>
  </si>
  <si>
    <t xml:space="preserve">тыс.руб. </t>
  </si>
  <si>
    <t>%</t>
  </si>
  <si>
    <t>уточнения стоимости по результатам утвержденной проектно-сметной документации</t>
  </si>
  <si>
    <t>уточнения стоимости по результатам конкурсов, заключенных договоров (закупочных процедур)</t>
  </si>
  <si>
    <r>
      <t xml:space="preserve">Отклонения </t>
    </r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>, из них за счет:</t>
    </r>
  </si>
  <si>
    <t>Прочее (наименование)</t>
  </si>
  <si>
    <t>Прочее, тыс.руб.</t>
  </si>
  <si>
    <t>Причины отклонений</t>
  </si>
  <si>
    <t>Ссылка на обосновывающие материалы
(факт больше плана)</t>
  </si>
  <si>
    <t>modCheckCyan</t>
  </si>
  <si>
    <t>modHyp</t>
  </si>
  <si>
    <t>Отчётные формы:</t>
  </si>
  <si>
    <t>Перейти к разделу</t>
  </si>
  <si>
    <t>Контакты специалистов ЦА ФАС России:</t>
  </si>
  <si>
    <t>ФИО:</t>
  </si>
  <si>
    <t>E-mail: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</si>
  <si>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</si>
  <si>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Показатели качества и надежности</t>
  </si>
  <si>
    <t>Мероприятия по концессионному соглашению</t>
  </si>
  <si>
    <t>Корректировка НВВ в связи с неисполнением ИП</t>
  </si>
  <si>
    <t>В рамках концессионного соглашения</t>
  </si>
  <si>
    <t>Наименование концессионного соглашения</t>
  </si>
  <si>
    <t>Дата начала</t>
  </si>
  <si>
    <t>Дата окончания</t>
  </si>
  <si>
    <t>Наименование решения по КС</t>
  </si>
  <si>
    <t>Тип решения по КС</t>
  </si>
  <si>
    <t>№ решения по КС</t>
  </si>
  <si>
    <t>Дата принятия решения по КС</t>
  </si>
  <si>
    <t>Всего в рамках ИП</t>
  </si>
  <si>
    <t>Всего в рамках КС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</si>
  <si>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</t>
  </si>
  <si>
    <t>spr_type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</si>
  <si>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</si>
  <si>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</si>
  <si>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</si>
  <si>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</si>
  <si>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</si>
  <si>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</si>
  <si>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</si>
  <si>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</si>
  <si>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</si>
  <si>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</si>
  <si>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</si>
  <si>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</si>
  <si>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</si>
  <si>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</si>
  <si>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</si>
  <si>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</si>
  <si>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</si>
  <si>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</si>
  <si>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</si>
  <si>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</si>
  <si>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r>
      <t xml:space="preserve">Утверждено на 2020 год </t>
    </r>
    <r>
      <rPr>
        <vertAlign val="superscript"/>
        <sz val="9"/>
        <rFont val="Tahoma"/>
        <family val="2"/>
        <charset val="204"/>
      </rPr>
      <t>1</t>
    </r>
  </si>
  <si>
    <r>
      <t xml:space="preserve">Факт за 1 полугодие 2020 года </t>
    </r>
    <r>
      <rPr>
        <vertAlign val="superscript"/>
        <sz val="9"/>
        <rFont val="Tahoma"/>
        <family val="2"/>
        <charset val="204"/>
      </rPr>
      <t>2,3</t>
    </r>
  </si>
  <si>
    <r>
      <t xml:space="preserve">Факт за год 2020 года </t>
    </r>
    <r>
      <rPr>
        <vertAlign val="superscript"/>
        <sz val="9"/>
        <rFont val="Tahoma"/>
        <family val="2"/>
        <charset val="204"/>
      </rPr>
      <t>2,3</t>
    </r>
  </si>
  <si>
    <t>Лапкин Антон Олегович</t>
  </si>
  <si>
    <t>lapkin@fas.gov.ru</t>
  </si>
  <si>
    <t>Алибегов Рустам Кахриманович</t>
  </si>
  <si>
    <t>alibegov@fas.gov.ru</t>
  </si>
  <si>
    <t>Проверка доступных обновлений...</t>
  </si>
  <si>
    <t>Информация</t>
  </si>
  <si>
    <t>Нет доступных обновлений для отчёта с кодом INV.WARM.Q4.2020!</t>
  </si>
  <si>
    <t>INVP_NAME</t>
  </si>
  <si>
    <t>L_START_DATE</t>
  </si>
  <si>
    <t>L_END_DATE</t>
  </si>
  <si>
    <t>ORG_NAME</t>
  </si>
  <si>
    <t>INN_NAME</t>
  </si>
  <si>
    <t>KPP_NAME</t>
  </si>
  <si>
    <t>L_OPF</t>
  </si>
  <si>
    <t>FIL_NAME</t>
  </si>
  <si>
    <t>VDET_NAME</t>
  </si>
  <si>
    <t>L_DECISION_NAME</t>
  </si>
  <si>
    <t>L_DECISION_TYPE</t>
  </si>
  <si>
    <t>L_DECISION_NMBR</t>
  </si>
  <si>
    <t>L_DECISION_DATE</t>
  </si>
  <si>
    <t>L_DECISION_URL</t>
  </si>
  <si>
    <t>L8_1</t>
  </si>
  <si>
    <t>L15</t>
  </si>
  <si>
    <t>L_CONCESSION</t>
  </si>
  <si>
    <t>L_NVV</t>
  </si>
  <si>
    <t>L2_1_1</t>
  </si>
  <si>
    <t>L2_1_2</t>
  </si>
  <si>
    <t>L2_2_1</t>
  </si>
  <si>
    <t>L2_2_2</t>
  </si>
  <si>
    <t>L2_2_3</t>
  </si>
  <si>
    <t>L2_2_4</t>
  </si>
  <si>
    <t>L_RST_ORG_ID</t>
  </si>
  <si>
    <t>ID</t>
  </si>
  <si>
    <t>L22</t>
  </si>
  <si>
    <t>L23</t>
  </si>
  <si>
    <t>L24</t>
  </si>
  <si>
    <t>L20</t>
  </si>
  <si>
    <t>L21</t>
  </si>
  <si>
    <t>Инвестиционная программа № 14-ип от 21.04.2017 АО "Тутаевская ПГУ" в сфере теплоснабжения по модернизации и строительству имущественного комплекса, на территории городского поселения г.Тутаев, Тутаевский муниципальный район на 2017-2020 годы</t>
  </si>
  <si>
    <t>01.01.2017</t>
  </si>
  <si>
    <t>31.12.2020</t>
  </si>
  <si>
    <t>АО "Тутаевская ПГУ"</t>
  </si>
  <si>
    <t>7611020204</t>
  </si>
  <si>
    <t>761101001</t>
  </si>
  <si>
    <t>1 22 47 | Публичные акционерные общества</t>
  </si>
  <si>
    <t>Не определено</t>
  </si>
  <si>
    <t>Некомбинированное производство :: Передача :: Сбыт</t>
  </si>
  <si>
    <t>Об утверждении скорректированной инвестиционной программы АО «Тутаевская ПГУ»</t>
  </si>
  <si>
    <t>приказ</t>
  </si>
  <si>
    <t>84-ви</t>
  </si>
  <si>
    <t>20.11.2020</t>
  </si>
  <si>
    <t>https://portal.eias.ru/Portal/DownloadPage.aspx?type=12&amp;guid=b1221165-fe86-404b-9149-3418226c6a4f</t>
  </si>
  <si>
    <t>по организации</t>
  </si>
  <si>
    <t>ИП не содержит мероприятия, реализуемые в рамках КС</t>
  </si>
  <si>
    <t>152300 Ярославская обл., г. Тутаев, ул.Промышленная, д.15</t>
  </si>
  <si>
    <t>Виноградова Наталия Александровна</t>
  </si>
  <si>
    <t>начальник ПЭО</t>
  </si>
  <si>
    <t>28134686</t>
  </si>
  <si>
    <t>vinogradova@tpgu.ru</t>
  </si>
  <si>
    <t>61216807</t>
  </si>
  <si>
    <t>Инвестиционная программа № 333 от 20.11.2018 АО "Малая комплексная энергетика" в сфере теплоснабжения по модернизации и строительству оборудования, на территории п Алтыново, Отрадновское сельское поселение, Угличский муниципальный район на 2019 год</t>
  </si>
  <si>
    <t>01.01.2019</t>
  </si>
  <si>
    <t>31.12.2021</t>
  </si>
  <si>
    <t>АО "Малая комплексная энергетика"</t>
  </si>
  <si>
    <t>7612043797</t>
  </si>
  <si>
    <t>760601001</t>
  </si>
  <si>
    <t>Об утверждении инвестиционной программы АО "МКЭ"</t>
  </si>
  <si>
    <t>333</t>
  </si>
  <si>
    <t>20.11.2018</t>
  </si>
  <si>
    <t>https://portal.eias.ru/Portal/DownloadPage.aspx?type=12&amp;guid=59a37c86-d8f3-4f47-bbe4-34023694408d</t>
  </si>
  <si>
    <t>152612, Углич, Угличский район, Ярославская область, Ленинское шоссе, дом 7Б</t>
  </si>
  <si>
    <t>Перелыгина Ольга Александровна</t>
  </si>
  <si>
    <t>вед.спец. Планово-экономического отдела</t>
  </si>
  <si>
    <t>28822308</t>
  </si>
  <si>
    <t>pereligina@yargk.ru</t>
  </si>
  <si>
    <t>61216813</t>
  </si>
  <si>
    <t>Инвестиционная программа № 371 от 30.10.2018 МУП "Тепловые сети" в сфере теплоснабжения по реконструкции, модернизации и развитию тепловых сетей и сетей ГВС, на территории муниципального района Угличский на 2019-2023 годы</t>
  </si>
  <si>
    <t>01.07.2019</t>
  </si>
  <si>
    <t>31.12.2023</t>
  </si>
  <si>
    <t>МУП "Тепловые сети"</t>
  </si>
  <si>
    <t>7612043980</t>
  </si>
  <si>
    <t>761201001</t>
  </si>
  <si>
    <t>6 52 43 | Муниципальные унитарные предприятия</t>
  </si>
  <si>
    <t>Передача</t>
  </si>
  <si>
    <t>Об утверждении скорректированных инвестиционных программ</t>
  </si>
  <si>
    <t>380</t>
  </si>
  <si>
    <t>https://portal.eias.ru/Portal/DownloadPage.aspx?type=12&amp;guid=fbec13ed-8ceb-44eb-aeed-77dbb2504bda</t>
  </si>
  <si>
    <t>152615 г.Углич ул Ленина д 1б</t>
  </si>
  <si>
    <t>Червякова Вера Александровна</t>
  </si>
  <si>
    <t>инженер</t>
  </si>
  <si>
    <t>27569386</t>
  </si>
  <si>
    <t>chervyakova@uglich.adm.yar.ru</t>
  </si>
  <si>
    <t>61216802</t>
  </si>
  <si>
    <t>Инвестиционная программа ЗАО "Пансионат отдыха "Ярославль" в сфере теплоснабжения на 2018-2027 годы</t>
  </si>
  <si>
    <t>01.07.2018</t>
  </si>
  <si>
    <t>31.12.2033</t>
  </si>
  <si>
    <t>ЗАО "Пансионат отдыха "Ярославль"</t>
  </si>
  <si>
    <t>7627015577</t>
  </si>
  <si>
    <t>762701001</t>
  </si>
  <si>
    <t>1 22 67 | Непубличные акционерные общества</t>
  </si>
  <si>
    <t>Об утверждении инвестиционной программы</t>
  </si>
  <si>
    <t>298</t>
  </si>
  <si>
    <t>21.08.2019</t>
  </si>
  <si>
    <t>https://portal.eias.ru/Portal/DownloadPage.aspx?type=12&amp;guid=3cec5e7d-6d03-4af7-8117-f0f7a724cd21</t>
  </si>
  <si>
    <t>150522  Ярославская область, Ярославский район, п\о Красные ткачи</t>
  </si>
  <si>
    <t>Савченко Виктория Анатольевна</t>
  </si>
  <si>
    <t>Ведущий экономист</t>
  </si>
  <si>
    <t>26514513</t>
  </si>
  <si>
    <t>econ@incomproekt.ru</t>
  </si>
  <si>
    <t>61216814</t>
  </si>
  <si>
    <t>Инвестиционная программа ОАО "Яргортеплоэнерго"</t>
  </si>
  <si>
    <t>ОАО "Яргортеплоэнерго"</t>
  </si>
  <si>
    <t>7606047507</t>
  </si>
  <si>
    <t>Инвестиционная программа АО "Яргортеплоэнерго" на 2019-2023 годы</t>
  </si>
  <si>
    <t>476</t>
  </si>
  <si>
    <t>19.11.2019</t>
  </si>
  <si>
    <t>https://portal.eias.ru/Portal/DownloadPage.aspx?type=12&amp;guid=2d7c2e2e-910a-46a4-8e02-de22feb99781</t>
  </si>
  <si>
    <t>по отдельным мероприятиям</t>
  </si>
  <si>
    <t>150054, г.ярославль, ул.Чехова, 28а</t>
  </si>
  <si>
    <t>Ефремов Евгений Николаевич</t>
  </si>
  <si>
    <t>Начальник ПТО</t>
  </si>
  <si>
    <t>26483162</t>
  </si>
  <si>
    <t>YGTE@YGTE.RU</t>
  </si>
  <si>
    <t>61216800</t>
  </si>
  <si>
    <t>Инвестиционная программа от 02.10.2019 АО "Малая комплексная энергетика" в сфере теплоснабжения по строительству, реконструкции и модернизации объектов, на территории муниципального района Ростовский на 2020-2022 годы</t>
  </si>
  <si>
    <t>01.01.2020</t>
  </si>
  <si>
    <t>31.12.2022</t>
  </si>
  <si>
    <t>381</t>
  </si>
  <si>
    <t>https://portal.eias.ru/Portal/DownloadPage.aspx?type=12&amp;guid=9b9bb0ba-78ef-4a9b-b9af-8465f9270ee1</t>
  </si>
  <si>
    <t>гл. спец. Планово-экономического отдела</t>
  </si>
  <si>
    <t>61216806</t>
  </si>
  <si>
    <t>Инвестиционная программа от 28.09.2018 АО "Яркоммунсервис" в сфере теплоснабжения по модернизации тепловой сети, на территории городского поселения г. Мышкин, Мышкинский муниципальный район на 2019-2021 годы</t>
  </si>
  <si>
    <t>АО "Яркоммунсервис"</t>
  </si>
  <si>
    <t>7602090950</t>
  </si>
  <si>
    <t>760201001</t>
  </si>
  <si>
    <t>Инвестиционная программа АО "Яркоммунсервис" по реконструкции тепловых сетей в городском поселении г. Мышкин на период 2019-2021 гг.</t>
  </si>
  <si>
    <t>https://portal.eias.ru/Portal/DownloadPage.aspx?type=12&amp;guid=e1eb3725-e78c-4373-b0ef-cd69ed2e5341</t>
  </si>
  <si>
    <t>150042, г. Ярославль, ул. Блюхера, д.26</t>
  </si>
  <si>
    <t>Пошивалова</t>
  </si>
  <si>
    <t>Татьяна</t>
  </si>
  <si>
    <t>28507030</t>
  </si>
  <si>
    <t>yaks_yar@mail.ru</t>
  </si>
  <si>
    <t>61216795</t>
  </si>
  <si>
    <t>Инвестиционная программа от 30.10.2018 АО "Яркоммунсервис" в сфере теплоснабжения по модернизации тепловой сети, на территории с Кривец, Приволжское сельское поселение, Мышкинский муниципальный район на 2019-2021 годы</t>
  </si>
  <si>
    <t>Инвестиционная программа АО "Яркоммунсервис" по строительству тепловых сетей в селе Кривец Мышкинского муниципального района на период 2019-2021 гг.</t>
  </si>
  <si>
    <t>371</t>
  </si>
  <si>
    <t>30.10.2018</t>
  </si>
  <si>
    <t>https://portal.eias.ru/Portal/DownloadPage.aspx?type=12&amp;guid=b1c854ba-2221-45cb-9836-6abd9ef73fd5</t>
  </si>
  <si>
    <t>по организации и мероприятиям</t>
  </si>
  <si>
    <t>150042 г. Ярославль, ул. Блюхера, д.26</t>
  </si>
  <si>
    <t>61216812</t>
  </si>
  <si>
    <t>Инвестиционная программа от 30.10.2018 АО "Яркоммунсервис" в сфере теплоснабжения по реконструкции тепловой сети, на территории п Борок, Веретейское сельское поселение, Некоузский муниципальный район на 2019-2021 годы</t>
  </si>
  <si>
    <t>Инвестиционная программа АО "Яркоммунсервис" по реконструкции тепловых сетей в поселке Борок Некоузского муниципального района на период 2019-2021 гг.</t>
  </si>
  <si>
    <t>150042 г. Ярославль. Ул. Блюхера. 26</t>
  </si>
  <si>
    <t>Пошивалова Татьяна Алексеевна</t>
  </si>
  <si>
    <t>начальник ОЭОТиУП</t>
  </si>
  <si>
    <t>www.yaks_yar@mail.ru</t>
  </si>
  <si>
    <t>61216801</t>
  </si>
  <si>
    <t>Инвестиционная программа от 30.10.2018 АО "Яркоммунсервис" в сфере теплоснабжения по реконструкции тепловой сети, на территории п Волга, Волжское сельское поселение, Некоузский муниципальный район на 2019-2021 годы</t>
  </si>
  <si>
    <t>Инвестиционная программа АО "Яркоммунсервис" по реконструкции тепловых сетей в поселке Волга Некоузского муниципального района на период 2019-2021 гг.</t>
  </si>
  <si>
    <t>150042 г. Ярославль, ул. Блюхера, д. 26</t>
  </si>
  <si>
    <t>Начальник ОЭОТиУП</t>
  </si>
  <si>
    <t>61216799</t>
  </si>
  <si>
    <t>Инвестиционная программа от 30.10.2018 АО "Яркоммунсервис" в сфере теплоснабжения по реконструкции тепловой сети, на территории с Новый Некоуз, Некоузское сельское поселение, Некоузский муниципальный район на 2019-2021 годы</t>
  </si>
  <si>
    <t>Инвестиционная программа АО "Яркоммунсервис" по реконструкции тепловых сетей в селе Новый Некоуз Некоузского муниципального района на период 2019-2021 гг.</t>
  </si>
  <si>
    <t>150042 г. Ярославль, ул. Блюхера. Д.26</t>
  </si>
  <si>
    <t>61216811</t>
  </si>
  <si>
    <t>Инвестиционная программа от 30.10.2018 АО "Ярославские ЭнергоСистемы" в сфере теплоснабжения по комплексному развитию систем инженерной инфраструктуры, на территории городского округа Ярославль на 2019-2023 годы</t>
  </si>
  <si>
    <t>АО "Ярославские ЭнергоСистемы"</t>
  </si>
  <si>
    <t>7603066822</t>
  </si>
  <si>
    <t>760301001</t>
  </si>
  <si>
    <t>150055, Ярославль, ул. Красноборская, дом 5, корп.1</t>
  </si>
  <si>
    <t>Воробьев Юрий Владимирович</t>
  </si>
  <si>
    <t>30919361</t>
  </si>
  <si>
    <t>vuv@yarensys.ru</t>
  </si>
  <si>
    <t>61216803</t>
  </si>
  <si>
    <t>Инвестиционная программа от 30.10.2018 ООО "Газпром теплоэнерго Ярославль" в сфере теплоснабжения по развитию, повышению надежности и энергетической эффективности объектов на 2019-2023 годы</t>
  </si>
  <si>
    <t>ООО "Газпром теплоэнерго Ярославль"</t>
  </si>
  <si>
    <t>7603060690</t>
  </si>
  <si>
    <t>1 23 00 | Общества с ограниченной ответственностью</t>
  </si>
  <si>
    <t>150065 г.Ярославль, пр-кт машиностроителей, д.64</t>
  </si>
  <si>
    <t>Жезлова Наталия Валерьевна</t>
  </si>
  <si>
    <t>Начальник ПЭО</t>
  </si>
  <si>
    <t>28932227</t>
  </si>
  <si>
    <t>u1577@teplosys.com</t>
  </si>
  <si>
    <t>61216805</t>
  </si>
  <si>
    <t>Инвестиционная программа от 30.10.2018 ПАО "ТГК-2" в сфере теплоснабжения по модернизации, реконструкции и техническому перевооружению объектов на 2019-2023 годы</t>
  </si>
  <si>
    <t>ПАО "ТГК-2"</t>
  </si>
  <si>
    <t>7606053324</t>
  </si>
  <si>
    <t>Передача :: Сбыт</t>
  </si>
  <si>
    <t>Сводная инвестиционная программа ПАО "ТГК-2" на 2019 - 2023 годы</t>
  </si>
  <si>
    <t>472</t>
  </si>
  <si>
    <t>18.11.2019</t>
  </si>
  <si>
    <t>https://portal.eias.ru/Portal/DownloadPage.aspx?type=12&amp;guid=27b4d0e6-8e17-49df-8e22-663c4da6517e</t>
  </si>
  <si>
    <t>ул. Пятницкая, д. 6, г. Ярославль, 150003</t>
  </si>
  <si>
    <t>Платонова Юлия Николаевна</t>
  </si>
  <si>
    <t>ведущий специалист ОТПРиТП г. Ярославль</t>
  </si>
  <si>
    <t>26523308</t>
  </si>
  <si>
    <t>PlatonovaYN@tgc-2.ru</t>
  </si>
  <si>
    <t>61216797</t>
  </si>
  <si>
    <t>Инвестиционная программа от 30.10.2019 АО "Яркоммунсервис" в сфере теплоснабжения по реконструкции оборудования, на территории городского поселения г. Данилов, Даниловский муниципальный район на 2020-2024 годы</t>
  </si>
  <si>
    <t>31.12.2024</t>
  </si>
  <si>
    <t>Инвестиционная программа АО "Яркоммунсервис" по реконструкции резервного топливного хозяйства котельной по адресу: г. Данилов, ул. Заводская, д.7 на 2020-2024 гг.</t>
  </si>
  <si>
    <t>443</t>
  </si>
  <si>
    <t>30.10.2019</t>
  </si>
  <si>
    <t>https://portal.eias.ru/Portal/DownloadPage.aspx?type=12&amp;guid=4f9ee70f-0a84-4077-9b4f-27cdaf2016ad</t>
  </si>
  <si>
    <t>150042, г.Ярославль, ул. Блюхера. д.26</t>
  </si>
  <si>
    <t>61216808</t>
  </si>
  <si>
    <t>Инвестиционная программа от 30.10.2019 АО "Яркоммунсервис" в сфере теплоснабжения по реконструкции тепловых сетей, на территории п Октябрь, Октябрьское сельское поселение, Некоузский муниципальный район на 2020-2024 годы</t>
  </si>
  <si>
    <t>Инвестиционная программа АО "Яркоммунсервис" по реконструкции тепловых сетей в поселке Октябрь Некоузского муниципального района на 2020-2024 гг.</t>
  </si>
  <si>
    <t>150042, г. Ярославль, ул. Блюхера. Д.26</t>
  </si>
  <si>
    <t>61216809</t>
  </si>
  <si>
    <t>Инвестиционная программа от 30.10.2019 АО "Яркоммунсервис" в сфере теплоснабжения по реконструкции тепловых сетей, на территории с Мокеиха, Октябрьское сельское поселение, Некоузский муниципальный район на 2020-2024 годы</t>
  </si>
  <si>
    <t>Инвестиционная программа АО "Яркоммунсервис" по реконструкции тепловых сетей в селе Мокеиха Некоузского муниципального района на 2020-2024 гг.</t>
  </si>
  <si>
    <t>61216810</t>
  </si>
  <si>
    <t>Инвестиционная программа от 30.10.2019 МУП ТМР "ТутаевТеплоЭнерго" в сфере теплоснабжения по реконструкции и модернизации котельной, на территории сельского поселения Константиновское, Тутаевский муниципальный район на 2020-2022 годы</t>
  </si>
  <si>
    <t>МУП ТМР "ТутаевТеплоЭнерго"</t>
  </si>
  <si>
    <t>7611026862</t>
  </si>
  <si>
    <t>Об утверждении инвестиционных программ</t>
  </si>
  <si>
    <t>https://portal.eias.ru/Portal/DownloadPage.aspx?type=12&amp;guid=78a7d7d3-9c2a-4f32-82ec-09c40c914b0c</t>
  </si>
  <si>
    <t>152300,  Ярославская обл.,  г. Тутаев,  ул. Пролетарская,  д. 30</t>
  </si>
  <si>
    <t>152303,  Ярославская обл.,  г. Тутаев,  ул. Моторостроителей,  д. 78-а</t>
  </si>
  <si>
    <t>Журавлева   Жанна   Викторовна</t>
  </si>
  <si>
    <t>ведущий  экономист</t>
  </si>
  <si>
    <t>31355330</t>
  </si>
  <si>
    <t>tutaev-te@yandex.ru</t>
  </si>
  <si>
    <t>61216798</t>
  </si>
  <si>
    <t>Инвестиционная программа от 30.10.2019 ООО "Переславская энергетическая компания" в сфере теплоснабжения по модернизации котельной на 2020-2024 годы</t>
  </si>
  <si>
    <t>ООО "Переславская энергетическая компания"</t>
  </si>
  <si>
    <t>7608010870</t>
  </si>
  <si>
    <t>645001001</t>
  </si>
  <si>
    <t>Некомбинированное производство</t>
  </si>
  <si>
    <t>640031,г.Саратов, ул.Первомайская,74, этаж 4, помещение 4</t>
  </si>
  <si>
    <t>152025,Ярославская область, г.Переславль _залесский ОПС № 5,а/я 70</t>
  </si>
  <si>
    <t>Ширяев Ю.А.</t>
  </si>
  <si>
    <t>главный энергетик</t>
  </si>
  <si>
    <t>28505423</t>
  </si>
  <si>
    <t>energetik@slavich.ru</t>
  </si>
  <si>
    <t>61216794</t>
  </si>
  <si>
    <t>Инвестиционная программа от 30.11.2017 ООО "АДС" в сфере теплоснабжения по модернизации и реконструкции котельных и тепловых сетей на 2018-2024 годы</t>
  </si>
  <si>
    <t>01.07.2017</t>
  </si>
  <si>
    <t>31.12.2025</t>
  </si>
  <si>
    <t>ООО "АДС"</t>
  </si>
  <si>
    <t>7604008710</t>
  </si>
  <si>
    <t>760401001</t>
  </si>
  <si>
    <t>Об утверждении скорректированной инвестиционной программы ООО "АДС</t>
  </si>
  <si>
    <t>83-ви</t>
  </si>
  <si>
    <t>https://portal.eias.ru/Portal/DownloadPage.aspx?type=12&amp;guid=9bde72cc-2358-4011-807c-d12ac557d00e</t>
  </si>
  <si>
    <t>150006  Ярославль, Корабельная ул., 1</t>
  </si>
  <si>
    <t>Куропаткина Екатерина Васильевна</t>
  </si>
  <si>
    <t>Зам.финансового директора</t>
  </si>
  <si>
    <t>26483198</t>
  </si>
  <si>
    <t>465232@yarads.ru</t>
  </si>
  <si>
    <t>61216804</t>
  </si>
  <si>
    <t>Инвестиционная программа от 31.10.2019 ООО "Рыбинская генерация" в сфере теплоснабжения по модернизации и строительству котельных и тепловых сетей на 2019-2031 годы</t>
  </si>
  <si>
    <t>01.11.2019</t>
  </si>
  <si>
    <t>31.12.2031</t>
  </si>
  <si>
    <t>ООО "Рыбинская генерация"</t>
  </si>
  <si>
    <t>4401158338</t>
  </si>
  <si>
    <t>761001001</t>
  </si>
  <si>
    <t>Об утверждении инвестиционной программы общества с ограниченной ответственностью "Рыбинская генерация"</t>
  </si>
  <si>
    <t>451</t>
  </si>
  <si>
    <t>31.10.2019</t>
  </si>
  <si>
    <t>https://portal.eias.ru/Portal/DownloadPage.aspx?type=12&amp;guid=0a4cae95-5771-4c2e-94bd-267aaab42dc1</t>
  </si>
  <si>
    <t>ИП содержит только мероприятия, реализуемые в рамках КС</t>
  </si>
  <si>
    <t>152930, Ярославская область, Рыбинский район, город Рыбинск, территория Юго-западная промзона, д.3, каб.301</t>
  </si>
  <si>
    <t>Ботков Вячеслав Александрович</t>
  </si>
  <si>
    <t>начальник ПТО</t>
  </si>
  <si>
    <t>31352310</t>
  </si>
  <si>
    <t>BotkovVA@r-gen.ru</t>
  </si>
  <si>
    <t>61216796</t>
  </si>
  <si>
    <t>Реконструкция или модернизация существующих объектов теплоснабжения в целях снижения уровня износа существующих объектов теплоснабжения</t>
  </si>
  <si>
    <t>реконструкция или модернизация существующих объектов теплоснабжения за исключением тепловых сетей</t>
  </si>
  <si>
    <t>Строительство новой блочно-модульной котельной в районе земельного участка по ул. Нобелевской, д.3</t>
  </si>
  <si>
    <t>Город Рыбинск</t>
  </si>
  <si>
    <t>78715000</t>
  </si>
  <si>
    <t>Модернизация систем управления, автоматизации и безопасности котлов котельной "Волжский"</t>
  </si>
  <si>
    <t>Перевод на автоматический режим работы котельной "Школа-Интернат"</t>
  </si>
  <si>
    <t>Перевод на автоматический режим работы котельной "Психбольница" расположенной на ул. Сакко и Ванцетти</t>
  </si>
  <si>
    <t>Реконструкция узлов учета тепловой энергии на котельной "Призма"</t>
  </si>
  <si>
    <t>Реконструкция узлов учета тепловой энергии на котельной "Сельхозтехника"</t>
  </si>
  <si>
    <t>Реконструкция узлов учета тепловой энергии на котельной "Стоялая"</t>
  </si>
  <si>
    <t>Реконструкция узлов учета тепловой энергии на котельной "Бабушкина"</t>
  </si>
  <si>
    <t>Реконструкция узлов учета тепловой энергии на котельной "Веретье-3"</t>
  </si>
  <si>
    <t>Реконструкция узлов учета тепловой энергии на котельной "Магма"</t>
  </si>
  <si>
    <t>Реконструкция узлов учета тепловой энергии на котельной "Переборы"</t>
  </si>
  <si>
    <t>Реконструкция узлов учета тепловой энергии на котельной "Полиграф"</t>
  </si>
  <si>
    <t>Реконструкция узлов учета тепловой энергии на котельной "Поток"</t>
  </si>
  <si>
    <t>Реконструкция узлов учета тепловой энергии на котельной "С.Перовской"</t>
  </si>
  <si>
    <t>Реконструкция узлов учета тепловой энергии на котельной "Тема"</t>
  </si>
  <si>
    <t>Реконструкция узлов учета тепловой энергии на котельной "Волжский"</t>
  </si>
  <si>
    <t>Реконструкция бака-аккумулятора котельной "Переборы"</t>
  </si>
  <si>
    <t>Реконструкция РТХ котельной "Веретье"</t>
  </si>
  <si>
    <t>Реконструкция РТХ котельной "Слип"</t>
  </si>
  <si>
    <t>Реконструкция РТХ котельной "Переборы"</t>
  </si>
  <si>
    <t>Реконструкция РТХ котельной "Призма"</t>
  </si>
  <si>
    <t>Реконструкция РТХ котельной "Тема"</t>
  </si>
  <si>
    <t>Реконструкция РТХ котельной "Поток"</t>
  </si>
  <si>
    <t>Реконструкция РТХ котельной "Полиграф"</t>
  </si>
  <si>
    <t>Реконструкция ХВО котельной "Переборы"</t>
  </si>
  <si>
    <t>Строительство новых объектов теплоснабжения, не связанных с подключением (технологическим присоединением) новых потребителей, в том числе строительство новых тепловых сетей</t>
  </si>
  <si>
    <t>Перевод на индивидуальные котельные потребителей арендуемой паровой котельной "Рыбинсккорм"</t>
  </si>
  <si>
    <t>Строительство новой котельной в районе земельного участка по пр.Октября ("Переборы")</t>
  </si>
  <si>
    <t>Автоматизации оборудования котельной "Сельхозтехника"</t>
  </si>
  <si>
    <t>Автоматизации оборудования котельной "Тема"</t>
  </si>
  <si>
    <t>Автоматизации оборудования котельной "Полиграф"</t>
  </si>
  <si>
    <t>Автоматизации оборудования котельной "Призма"</t>
  </si>
  <si>
    <t>Автоматизации оборудования котельной "Слип"</t>
  </si>
  <si>
    <t>Мероприятия, направленные на повышение энергоэффективности в сфере теплоснабжения</t>
  </si>
  <si>
    <t>Реконструкция котельной "СЛИП" с переводом паровых котлов в водогрейный режим работы</t>
  </si>
  <si>
    <t>Реконструкция котельной "Тема" с переводом паровых котлов в водогрейный режим работы</t>
  </si>
  <si>
    <t>Реконструкция котельной "Сельхозтехника" с переводом паровых котлов в водогрейный режим работы</t>
  </si>
  <si>
    <t>Реконструкция котельной "С.Перовской" с установкой котла ГВС</t>
  </si>
  <si>
    <t>Реконструкция котельной "Полиграф" включая ХВО</t>
  </si>
  <si>
    <t>Реконструкция ХВО системы ГВС котельной "Тема"</t>
  </si>
  <si>
    <t>Реконструкция ХВО системы ГВС котельной "Призма"</t>
  </si>
  <si>
    <t>Строительство новой блочно-модульной котельной в районе земельного участка по ул.М.Горького ("Военная база")</t>
  </si>
  <si>
    <t>без привязки к объекту</t>
  </si>
  <si>
    <t>Система теплоснабжения "Рыбинсккорм"</t>
  </si>
  <si>
    <t>ТИ с сетями</t>
  </si>
  <si>
    <t>город Рыбинск</t>
  </si>
  <si>
    <t>г Рыбинск</t>
  </si>
  <si>
    <t>78715000001</t>
  </si>
  <si>
    <t>ул.Бурлацкая</t>
  </si>
  <si>
    <t>30</t>
  </si>
  <si>
    <t>Система теплоснабжения "Переборы"</t>
  </si>
  <si>
    <t>пр. 50-летия Октября</t>
  </si>
  <si>
    <t>60</t>
  </si>
  <si>
    <t>Система теплоснабжения "Сельхозтехника"</t>
  </si>
  <si>
    <t>ул.Механизации</t>
  </si>
  <si>
    <t>24</t>
  </si>
  <si>
    <t>Система теплоснабжения "Тема"</t>
  </si>
  <si>
    <t>ул.Полиграфская</t>
  </si>
  <si>
    <t>Система теплоснабжения "Полиграф"</t>
  </si>
  <si>
    <t>ул.Восточная</t>
  </si>
  <si>
    <t>8</t>
  </si>
  <si>
    <t>Система теплоснабжения "Призма"</t>
  </si>
  <si>
    <t>ул. 1-ая Выборгская</t>
  </si>
  <si>
    <t>72</t>
  </si>
  <si>
    <t>Система теплоснабжения "Слип"</t>
  </si>
  <si>
    <t>ул.Пятилетки</t>
  </si>
  <si>
    <t>70</t>
  </si>
  <si>
    <t>Система теплоснабжения "С.Перовская"</t>
  </si>
  <si>
    <t>ул.Софьи Перовской</t>
  </si>
  <si>
    <t>Система теплоснабжения "Военная база"</t>
  </si>
  <si>
    <t>ул.Максима Горького</t>
  </si>
  <si>
    <t>103</t>
  </si>
  <si>
    <t>Концессионное соглашение № б/н от 30.10.2019 в отношении имущественного комплекса, расположенных на территории городского округа Рыбинск</t>
  </si>
  <si>
    <t>30.10.2039</t>
  </si>
  <si>
    <t>О принятии закона о КС</t>
  </si>
  <si>
    <t>постановление</t>
  </si>
  <si>
    <t>11.12.2019</t>
  </si>
  <si>
    <t>реконструкция или модернизация существующих тепловых сетей</t>
  </si>
  <si>
    <t>Переключение тепловых нагрузок котельной «Магма» на крупную узловую котельную «Полиграф», реконструкция котельной "Полиграф"</t>
  </si>
  <si>
    <t>Переключение тепловых нагрузок котельной на ул.С.Перовской и бойлерных ГВС на ул.Щепкина и ул.Гагарина на крупную узловую котельную «Тема»</t>
  </si>
  <si>
    <t>Прокладка теплотрассы по ул. Восточная от тепловых сетей котельной "Полиграф" до тепловых сетей котельной "Магма" по адресу:Ярославская область, город Рыбинск, ул. Восточная, д.8</t>
  </si>
  <si>
    <t>Прокладка теплотрассы по ул. Юбилейная до котельной дома-интерната для престарелых по адресу: Ярославская область, город Рыбинск, пр. Генерала Батова,58</t>
  </si>
  <si>
    <t>Прокладка теплотрассы по ул. Лизы Чайкиной между домом 14 по ул. Лизы Чайкиной до д. 2 ул. Молодогвардейцев</t>
  </si>
  <si>
    <t>Переключение тепловых нагрузок котельной «Военная база» на крупную узловую котельную «Полиграф»</t>
  </si>
  <si>
    <t>Реконструкция магистральных тепловых сетей котельной "Волжский" от ТК-47 до ТК-97</t>
  </si>
  <si>
    <t>Реконструкция магистральных тепловых сетей котельной "Переборы" от ТК-1 до ТК-10</t>
  </si>
  <si>
    <t>Реконструкция магистральных тепловых сетей котельной по ул.С.Перовской от ТК-4003 до ТК-4015</t>
  </si>
  <si>
    <t>Реконструкция магистральных тепловых сетей котельной "Сельхозтехника" от ТК-1001 до ТК-1011</t>
  </si>
  <si>
    <t>Автоматизация режимов теплоснабжения на ЦТП по ул. Целинной.</t>
  </si>
  <si>
    <t>Автоматизация режимов теплоснабжения на насосной станции ул.Рапова, 15</t>
  </si>
  <si>
    <t>Автоматизация режимов теплоснабжения на насосной станции на ул.Плеханова, 30</t>
  </si>
  <si>
    <t>Автоматизация режимов теплоснабжения на насосной станции на ул.Плеханова, 33</t>
  </si>
  <si>
    <t>Автоматизация режимов теплоснабжения на насосной станции на ул.Плеханова, 38</t>
  </si>
  <si>
    <t>Автоматизация режимов теплоснабжения на насосной станции на ул.Плеханова, 34</t>
  </si>
  <si>
    <t>Автоматизация режимов теплоснабжения на насосной станции на ул.Кирова, 30</t>
  </si>
  <si>
    <t>Автоматизация режимов теплоснабжения на насосной станции на ул.Чкалова, 69</t>
  </si>
  <si>
    <t>Автоматизация режимов теплоснабжения на насосной станции на ул.Кольцова, 3</t>
  </si>
  <si>
    <t>Автоматизация режимов теплоснабжения на насосной станции на ул. Карякинская, 106</t>
  </si>
  <si>
    <t>Автоматизация режимов теплоснабжения на насосной станции на ул. Карякинская, 88</t>
  </si>
  <si>
    <t>Автоматизация режимов теплоснабжения на насосной станции на ул. Фурманова, 17</t>
  </si>
  <si>
    <t>Автоматизция режимов работы насосной станции ул. Фурманова,9</t>
  </si>
  <si>
    <t>Автоматизция режимов работы насосной станции ул. Фурманова,7</t>
  </si>
  <si>
    <t>Автоматизция режимов работы насосной станции ул. Плеханова,41</t>
  </si>
  <si>
    <t>Автоматизация режимов теплоснабжения на насосной станции на ул. Фурманова, 11</t>
  </si>
  <si>
    <t>Автоматизация режимов теплоснабжения на насосной станции на ул. Моторостроителей, 9</t>
  </si>
  <si>
    <t>Автоматизация режимов теплоснабжения на насосной станции на ул. Моторостроителей, 21</t>
  </si>
  <si>
    <t>Автоматизация режимов теплоснабжения на насосной станции на ул. Луначарского,21</t>
  </si>
  <si>
    <t>Прокладка теплотрассы по Щепкина от тепловых сетей котельной "С.Перовской" до тепловых сетей бойлерных ООО "Раскат-РОС"</t>
  </si>
  <si>
    <t>Реконструкция магистральных тепловых сетей от "ОДК Сатурн" до ЦТП Рапова</t>
  </si>
  <si>
    <t>Автоматизация режимов теплоснабжения на ЦТП на ул. Радищева, 36</t>
  </si>
  <si>
    <t>Режимная наладка тепловых сетей районов Центральный, Западный, Переборский , замена насосов и другого теплоэнергетического оборудования, определенного наладкой</t>
  </si>
  <si>
    <t>Система теплоснабжения "ПАО "ОДК-Сатурн"</t>
  </si>
  <si>
    <t>сеть</t>
  </si>
  <si>
    <t>пр.Ленина</t>
  </si>
  <si>
    <t>163</t>
  </si>
  <si>
    <t>Организация отказоустойчивой серверной инфраструктуры</t>
  </si>
  <si>
    <t>Организация телефонной связи и видео конференц связи</t>
  </si>
  <si>
    <t>Построение распределенной защищенной мультисервисной сети передачи данных, для связи между площадками</t>
  </si>
  <si>
    <t>Модернизация парка персональных компьютеров и печатной техники</t>
  </si>
  <si>
    <t>Модернизация структурированной кабельной сети на площадках котельных</t>
  </si>
  <si>
    <t>Автомастерская АРТК-М на шасси ГАЗ-33081 "Садко"</t>
  </si>
  <si>
    <t>МАЗ 6501 Самосвал 20 т.</t>
  </si>
  <si>
    <t>КС 35714 Автокран 16 т.</t>
  </si>
  <si>
    <t>ГАЗ 3309 Грузовой бортовой 5 метров</t>
  </si>
  <si>
    <t>ГАЗ 33098 Грузовой бортовой 6 метров с КМУ 3т</t>
  </si>
  <si>
    <t>Ошибка</t>
  </si>
  <si>
    <t>Арендная плата за земельный участок под строительство и стоимость кадастровых работ</t>
  </si>
  <si>
    <t>Изменение сроков окончания работ</t>
  </si>
  <si>
    <t>В связи с длительным сроком согласования актуализированной инвестиционной программы ООО "Рыбинская генерация" выполнение запланированных первоначально в 2020 году мероприятий перенесено на 2021 год.</t>
  </si>
  <si>
    <t>Сроки выполнения работ по договору увеличены ввиду долгих поисков Исполнителя и сложных условий реализации мероприятия.</t>
  </si>
  <si>
    <t>Изменение срока выполнения</t>
  </si>
  <si>
    <t>Ввиду фактического начала эксплуатации котельных и сетей с декабря 2019 выполнение работ, запланированных по ИП в 2019 году, не представлялось возможным. Этап 2019 года выполнено в 1 полугодии 2020 года.</t>
  </si>
  <si>
    <t>Ввиду фактического начала эксплуатации котельных и сетей с декабря 2019 выполнение проектных работ, запланированных по ИП в 2019 году, не представлялось возможным. Этап 2019 года выполнено в 1 полугодии 2020 года.</t>
  </si>
  <si>
    <t>Ввиду фактического начала эксплуатации котельных и сетей с декабря 2019 выполнение проектных работ, запланированных по ИП в 2019 году, не представлялось возможным. Этап 2019 года выполнен в 1 полугодии 2020 года, в связи с чем закупка материалов и выполнение строительно-монтажных работ производится со 2 полугодия 2020. В 2020 году СМР выполнены частично, окончание работ по этапу 2020 года будет произведено в 1 полугодии 2021 года.</t>
  </si>
  <si>
    <t>ООО "Рыбинская генерация" приступило к выполнению своих обязанностей по теплоснабжению в г.Рыбинске с 01.12.2019. В связи с этим мероприятия инвестпрограммы, запланированные в 2019, были выполнены в первом полугодии 2020 года.</t>
  </si>
  <si>
    <t>https://portal.eias.ru/Portal/DownloadPage.aspx?type=12&amp;guid=fb34d6aa-6792-4dba-b67d-cb3c5cd438cd</t>
  </si>
  <si>
    <t>https://portal.eias.ru/Portal/DownloadPage.aspx?type=12&amp;guid=d774c609-5f6e-4878-826e-f3c815c87d70</t>
  </si>
  <si>
    <t>https://portal.eias.ru/Portal/DownloadPage.aspx?type=12&amp;guid=7dcc15b8-9a12-4ea5-ab58-bcf96b4e5238</t>
  </si>
  <si>
    <t>https://portal.eias.ru/Portal/DownloadPage.aspx?type=12&amp;guid=76ba5252-0b0f-4afe-b676-a0c04b659e99</t>
  </si>
  <si>
    <t>https://portal.eias.ru/Portal/DownloadPage.aspx?type=12&amp;guid=1fbe1f06-0eb1-420c-929e-1aa5702ee8d2</t>
  </si>
  <si>
    <t>https://portal.eias.ru/Portal/DownloadPage.aspx?type=12&amp;guid=a98086bb-276c-48f2-9775-fd15b3cdd990</t>
  </si>
  <si>
    <t>https://portal.eias.ru/Portal/DownloadPage.aspx?type=12&amp;guid=9efa17a0-fd6e-4957-b712-cea38a0becfc</t>
  </si>
  <si>
    <t>проектные работы</t>
  </si>
  <si>
    <t>Для реализации мероприятия приобретена ПСД у ТСО. Ранее эксплуатировавшей систему теплоснабжения района</t>
  </si>
  <si>
    <t>ИП!BD53</t>
  </si>
  <si>
    <t>Ссылка должна соответствовать формату 'https://portal.eias.ru/Portal/DownloadPage.aspx?type=12&amp;guid=????????-????-????-????-????????????'  (см. инструкцию на листе 'Сопроводительные материалы')</t>
  </si>
  <si>
    <t>ИП!BD213</t>
  </si>
  <si>
    <t>ИП!BD216</t>
  </si>
  <si>
    <t>ИП!BD221</t>
  </si>
  <si>
    <t>ИП!BD228</t>
  </si>
  <si>
    <t>ИП!BD233</t>
  </si>
  <si>
    <t>Стоимость продукции определена по результатам торгов</t>
  </si>
  <si>
    <t>Для начала работ по проектированию и подведению инженерных коммуникаций требуется заблаговременное оформление и получение земельного участка. Работы по формированию ЗУ выполнены в 2020 году. До ввода объекта в эксплуатацию на ЗУ начисляется арендная плата.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</si>
</sst>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_-* #,##0.00[$€-1]_-;\-* #,##0.00[$€-1]_-;_-* &quot;-&quot;??[$€-1]_-"/>
    <numFmt numFmtId="168" formatCode="#,##0.0"/>
    <numFmt numFmtId="169" formatCode="#,##0.000"/>
    <numFmt numFmtId="170" formatCode="#,##0.0000"/>
  </numFmts>
  <fonts count="75"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Tahoma"/>
      <family val="2"/>
      <charset val="204"/>
    </font>
    <font>
      <u/>
      <sz val="20"/>
      <color indexed="56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  <charset val="204"/>
    </font>
    <font>
      <sz val="8"/>
      <name val="Arial"/>
      <family val="2"/>
      <charset val="204"/>
    </font>
    <font>
      <sz val="11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color indexed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b/>
      <sz val="9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b/>
      <sz val="10"/>
      <color indexed="6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Wingdings 2"/>
      <family val="1"/>
      <charset val="2"/>
    </font>
    <font>
      <vertAlign val="superscript"/>
      <sz val="9"/>
      <name val="Tahoma"/>
      <family val="2"/>
      <charset val="204"/>
    </font>
    <font>
      <sz val="10"/>
      <color indexed="63"/>
      <name val="Tahoma"/>
      <family val="2"/>
      <charset val="204"/>
    </font>
    <font>
      <sz val="9"/>
      <color indexed="22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theme="11"/>
      <name val="Tahoma"/>
      <family val="2"/>
      <charset val="204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Down">
        <fgColor indexed="22"/>
        <bgColor indexed="9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/>
      <top style="dotted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medium">
        <color indexed="55"/>
      </top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 style="medium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 style="medium">
        <color indexed="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5"/>
      </left>
      <right style="thin">
        <color indexed="55"/>
      </right>
      <top/>
      <bottom style="medium">
        <color indexed="55"/>
      </bottom>
      <diagonal/>
    </border>
    <border>
      <left style="medium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/>
      <diagonal/>
    </border>
  </borders>
  <cellStyleXfs count="102">
    <xf numFmtId="49" fontId="0" fillId="0" borderId="0" applyBorder="0">
      <alignment vertical="top"/>
    </xf>
    <xf numFmtId="0" fontId="4" fillId="0" borderId="0"/>
    <xf numFmtId="167" fontId="4" fillId="0" borderId="0"/>
    <xf numFmtId="0" fontId="35" fillId="0" borderId="0"/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0" fontId="20" fillId="0" borderId="1" applyNumberFormat="0" applyAlignment="0">
      <protection locked="0"/>
    </xf>
    <xf numFmtId="166" fontId="5" fillId="0" borderId="0" applyFont="0" applyFill="0" applyBorder="0" applyAlignment="0" applyProtection="0"/>
    <xf numFmtId="0" fontId="17" fillId="0" borderId="0" applyFill="0" applyBorder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6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37" fillId="4" borderId="2" applyNumberFormat="0">
      <alignment horizontal="center" vertical="center"/>
    </xf>
    <xf numFmtId="0" fontId="15" fillId="5" borderId="1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2" fillId="0" borderId="0" applyBorder="0">
      <alignment horizontal="center" vertical="center" wrapText="1"/>
    </xf>
    <xf numFmtId="0" fontId="9" fillId="0" borderId="3" applyBorder="0">
      <alignment horizontal="center" vertical="center" wrapText="1"/>
    </xf>
    <xf numFmtId="4" fontId="7" fillId="2" borderId="4" applyBorder="0">
      <alignment horizontal="right"/>
    </xf>
    <xf numFmtId="49" fontId="7" fillId="0" borderId="0" applyBorder="0">
      <alignment vertical="top"/>
    </xf>
    <xf numFmtId="0" fontId="51" fillId="0" borderId="0"/>
    <xf numFmtId="0" fontId="38" fillId="6" borderId="0" applyNumberFormat="0" applyBorder="0" applyAlignment="0">
      <alignment horizontal="left" vertical="center"/>
    </xf>
    <xf numFmtId="49" fontId="40" fillId="7" borderId="0" applyBorder="0">
      <alignment vertical="top"/>
    </xf>
    <xf numFmtId="49" fontId="7" fillId="6" borderId="0" applyBorder="0">
      <alignment vertical="top"/>
    </xf>
    <xf numFmtId="49" fontId="7" fillId="0" borderId="0" applyBorder="0">
      <alignment vertical="top"/>
    </xf>
    <xf numFmtId="49" fontId="7" fillId="0" borderId="0" applyBorder="0">
      <alignment vertical="top"/>
    </xf>
    <xf numFmtId="0" fontId="1" fillId="0" borderId="0"/>
    <xf numFmtId="0" fontId="3" fillId="0" borderId="0"/>
    <xf numFmtId="49" fontId="7" fillId="0" borderId="0" applyBorder="0">
      <alignment vertical="top"/>
    </xf>
    <xf numFmtId="0" fontId="3" fillId="0" borderId="0"/>
    <xf numFmtId="0" fontId="7" fillId="0" borderId="0">
      <alignment horizontal="left" vertical="center"/>
    </xf>
    <xf numFmtId="0" fontId="3" fillId="0" borderId="0"/>
    <xf numFmtId="0" fontId="3" fillId="0" borderId="0"/>
    <xf numFmtId="0" fontId="23" fillId="0" borderId="0"/>
    <xf numFmtId="0" fontId="2" fillId="0" borderId="0"/>
    <xf numFmtId="4" fontId="7" fillId="8" borderId="5" applyBorder="0">
      <alignment horizontal="right"/>
    </xf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2" fillId="16" borderId="0" applyNumberFormat="0" applyBorder="0" applyAlignment="0" applyProtection="0"/>
    <xf numFmtId="0" fontId="58" fillId="17" borderId="0" applyNumberFormat="0" applyBorder="0" applyAlignment="0" applyProtection="0"/>
    <xf numFmtId="0" fontId="50" fillId="15" borderId="0" applyNumberFormat="0" applyBorder="0" applyAlignment="0" applyProtection="0"/>
    <xf numFmtId="0" fontId="59" fillId="18" borderId="40" applyNumberFormat="0" applyAlignment="0" applyProtection="0"/>
    <xf numFmtId="0" fontId="60" fillId="18" borderId="41" applyNumberFormat="0" applyAlignment="0" applyProtection="0"/>
    <xf numFmtId="0" fontId="61" fillId="0" borderId="42" applyNumberFormat="0" applyFill="0" applyAlignment="0" applyProtection="0"/>
    <xf numFmtId="0" fontId="62" fillId="19" borderId="43" applyNumberFormat="0" applyAlignment="0" applyProtection="0"/>
    <xf numFmtId="0" fontId="63" fillId="0" borderId="0" applyNumberFormat="0" applyFill="0" applyBorder="0" applyAlignment="0" applyProtection="0"/>
    <xf numFmtId="0" fontId="7" fillId="20" borderId="44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45" applyNumberFormat="0" applyFill="0" applyAlignment="0" applyProtection="0"/>
    <xf numFmtId="0" fontId="66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66" fillId="36" borderId="0" applyNumberFormat="0" applyBorder="0" applyAlignment="0" applyProtection="0"/>
    <xf numFmtId="0" fontId="66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66" fillId="44" borderId="0" applyNumberFormat="0" applyBorder="0" applyAlignment="0" applyProtection="0"/>
    <xf numFmtId="49" fontId="7" fillId="0" borderId="0" applyBorder="0">
      <alignment vertical="top"/>
    </xf>
    <xf numFmtId="168" fontId="7" fillId="2" borderId="0">
      <protection locked="0"/>
    </xf>
    <xf numFmtId="169" fontId="7" fillId="2" borderId="0">
      <protection locked="0"/>
    </xf>
    <xf numFmtId="170" fontId="7" fillId="2" borderId="0">
      <protection locked="0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49" fontId="73" fillId="0" borderId="0" applyNumberFormat="0" applyFill="0" applyBorder="0" applyAlignment="0" applyProtection="0">
      <alignment vertical="top"/>
    </xf>
  </cellStyleXfs>
  <cellXfs count="385">
    <xf numFmtId="49" fontId="0" fillId="0" borderId="0" xfId="0">
      <alignment vertical="top"/>
    </xf>
    <xf numFmtId="49" fontId="7" fillId="0" borderId="0" xfId="0" applyFont="1" applyProtection="1">
      <alignment vertical="top"/>
    </xf>
    <xf numFmtId="49" fontId="0" fillId="0" borderId="0" xfId="0" applyProtection="1">
      <alignment vertical="top"/>
    </xf>
    <xf numFmtId="49" fontId="0" fillId="0" borderId="0" xfId="0" applyNumberFormat="1" applyProtection="1">
      <alignment vertical="top"/>
    </xf>
    <xf numFmtId="49" fontId="14" fillId="0" borderId="0" xfId="0" applyNumberFormat="1" applyFont="1" applyProtection="1">
      <alignment vertical="top"/>
    </xf>
    <xf numFmtId="49" fontId="7" fillId="0" borderId="0" xfId="0" applyNumberFormat="1" applyFont="1" applyAlignment="1" applyProtection="1">
      <alignment vertical="top" wrapText="1"/>
    </xf>
    <xf numFmtId="49" fontId="7" fillId="0" borderId="0" xfId="0" applyNumberFormat="1" applyFont="1" applyAlignment="1" applyProtection="1">
      <alignment vertical="center" wrapText="1"/>
    </xf>
    <xf numFmtId="49" fontId="7" fillId="0" borderId="0" xfId="43" applyFont="1" applyAlignment="1" applyProtection="1">
      <alignment vertical="center" wrapText="1"/>
    </xf>
    <xf numFmtId="49" fontId="12" fillId="0" borderId="0" xfId="43" applyFont="1" applyAlignment="1" applyProtection="1">
      <alignment vertical="center"/>
    </xf>
    <xf numFmtId="0" fontId="12" fillId="0" borderId="0" xfId="42" applyFont="1" applyAlignment="1" applyProtection="1">
      <alignment horizontal="center" vertical="center" wrapText="1"/>
    </xf>
    <xf numFmtId="0" fontId="7" fillId="0" borderId="0" xfId="42" applyFont="1" applyAlignment="1" applyProtection="1">
      <alignment vertical="center" wrapText="1"/>
    </xf>
    <xf numFmtId="0" fontId="7" fillId="0" borderId="0" xfId="42" applyFont="1" applyAlignment="1" applyProtection="1">
      <alignment horizontal="left" vertical="center" wrapText="1"/>
    </xf>
    <xf numFmtId="0" fontId="7" fillId="0" borderId="0" xfId="42" applyFont="1" applyProtection="1"/>
    <xf numFmtId="0" fontId="7" fillId="7" borderId="0" xfId="42" applyFont="1" applyFill="1" applyBorder="1" applyProtection="1"/>
    <xf numFmtId="0" fontId="7" fillId="0" borderId="0" xfId="42" applyFont="1"/>
    <xf numFmtId="0" fontId="28" fillId="0" borderId="0" xfId="42" applyFont="1"/>
    <xf numFmtId="49" fontId="7" fillId="0" borderId="0" xfId="40" applyFont="1" applyProtection="1">
      <alignment vertical="top"/>
    </xf>
    <xf numFmtId="49" fontId="7" fillId="0" borderId="0" xfId="40" applyProtection="1">
      <alignment vertical="top"/>
    </xf>
    <xf numFmtId="0" fontId="12" fillId="0" borderId="0" xfId="45" applyNumberFormat="1" applyFont="1" applyFill="1" applyAlignment="1" applyProtection="1">
      <alignment vertical="center" wrapText="1"/>
    </xf>
    <xf numFmtId="0" fontId="12" fillId="0" borderId="0" xfId="45" applyFont="1" applyFill="1" applyAlignment="1" applyProtection="1">
      <alignment horizontal="left" vertical="center" wrapText="1"/>
    </xf>
    <xf numFmtId="0" fontId="12" fillId="0" borderId="0" xfId="45" applyFont="1" applyAlignment="1" applyProtection="1">
      <alignment vertical="center" wrapText="1"/>
    </xf>
    <xf numFmtId="0" fontId="12" fillId="0" borderId="0" xfId="45" applyFont="1" applyAlignment="1" applyProtection="1">
      <alignment horizontal="center" vertical="center" wrapText="1"/>
    </xf>
    <xf numFmtId="0" fontId="12" fillId="0" borderId="0" xfId="45" applyFont="1" applyFill="1" applyAlignment="1" applyProtection="1">
      <alignment vertical="center" wrapText="1"/>
    </xf>
    <xf numFmtId="0" fontId="24" fillId="0" borderId="0" xfId="45" applyFont="1" applyAlignment="1" applyProtection="1">
      <alignment vertical="center" wrapText="1"/>
    </xf>
    <xf numFmtId="0" fontId="7" fillId="7" borderId="0" xfId="45" applyFont="1" applyFill="1" applyBorder="1" applyAlignment="1" applyProtection="1">
      <alignment vertical="center" wrapText="1"/>
    </xf>
    <xf numFmtId="0" fontId="7" fillId="0" borderId="0" xfId="45" applyFont="1" applyBorder="1" applyAlignment="1" applyProtection="1">
      <alignment vertical="center" wrapText="1"/>
    </xf>
    <xf numFmtId="0" fontId="7" fillId="0" borderId="0" xfId="45" applyFont="1" applyAlignment="1" applyProtection="1">
      <alignment horizontal="center" vertical="center" wrapText="1"/>
    </xf>
    <xf numFmtId="0" fontId="7" fillId="0" borderId="0" xfId="45" applyFont="1" applyAlignment="1" applyProtection="1">
      <alignment vertical="center" wrapText="1"/>
    </xf>
    <xf numFmtId="0" fontId="29" fillId="7" borderId="0" xfId="45" applyFont="1" applyFill="1" applyBorder="1" applyAlignment="1" applyProtection="1">
      <alignment vertical="center" wrapText="1"/>
    </xf>
    <xf numFmtId="0" fontId="9" fillId="7" borderId="0" xfId="45" applyFont="1" applyFill="1" applyBorder="1" applyAlignment="1" applyProtection="1">
      <alignment vertical="center" wrapText="1"/>
    </xf>
    <xf numFmtId="0" fontId="7" fillId="7" borderId="0" xfId="45" applyFont="1" applyFill="1" applyBorder="1" applyAlignment="1" applyProtection="1">
      <alignment horizontal="right" vertical="center" wrapText="1" indent="1"/>
    </xf>
    <xf numFmtId="14" fontId="12" fillId="7" borderId="0" xfId="45" applyNumberFormat="1" applyFont="1" applyFill="1" applyBorder="1" applyAlignment="1" applyProtection="1">
      <alignment horizontal="center" vertical="center" wrapText="1"/>
    </xf>
    <xf numFmtId="0" fontId="12" fillId="7" borderId="0" xfId="45" applyNumberFormat="1" applyFont="1" applyFill="1" applyBorder="1" applyAlignment="1" applyProtection="1">
      <alignment horizontal="center" vertical="center" wrapText="1"/>
    </xf>
    <xf numFmtId="0" fontId="7" fillId="7" borderId="0" xfId="45" applyFont="1" applyFill="1" applyBorder="1" applyAlignment="1" applyProtection="1">
      <alignment horizontal="center" vertical="center" wrapText="1"/>
    </xf>
    <xf numFmtId="14" fontId="7" fillId="7" borderId="0" xfId="45" applyNumberFormat="1" applyFont="1" applyFill="1" applyBorder="1" applyAlignment="1" applyProtection="1">
      <alignment horizontal="center" vertical="center" wrapText="1"/>
    </xf>
    <xf numFmtId="0" fontId="24" fillId="0" borderId="0" xfId="45" applyFont="1" applyAlignment="1" applyProtection="1">
      <alignment horizontal="center" vertical="center" wrapText="1"/>
    </xf>
    <xf numFmtId="0" fontId="31" fillId="7" borderId="0" xfId="45" applyNumberFormat="1" applyFont="1" applyFill="1" applyBorder="1" applyAlignment="1" applyProtection="1">
      <alignment horizontal="center" vertical="center" wrapText="1"/>
    </xf>
    <xf numFmtId="0" fontId="7" fillId="7" borderId="0" xfId="45" applyNumberFormat="1" applyFont="1" applyFill="1" applyBorder="1" applyAlignment="1" applyProtection="1">
      <alignment horizontal="right" vertical="center" wrapText="1" indent="1"/>
    </xf>
    <xf numFmtId="49" fontId="7" fillId="7" borderId="0" xfId="45" applyNumberFormat="1" applyFont="1" applyFill="1" applyBorder="1" applyAlignment="1" applyProtection="1">
      <alignment horizontal="right" vertical="center" wrapText="1" indent="1"/>
    </xf>
    <xf numFmtId="0" fontId="12" fillId="0" borderId="0" xfId="45" applyFont="1" applyFill="1" applyBorder="1" applyAlignment="1" applyProtection="1">
      <alignment vertical="center" wrapText="1"/>
    </xf>
    <xf numFmtId="49" fontId="12" fillId="0" borderId="0" xfId="45" applyNumberFormat="1" applyFont="1" applyFill="1" applyBorder="1" applyAlignment="1" applyProtection="1">
      <alignment horizontal="left" vertical="center" wrapText="1"/>
    </xf>
    <xf numFmtId="49" fontId="29" fillId="7" borderId="0" xfId="45" applyNumberFormat="1" applyFont="1" applyFill="1" applyBorder="1" applyAlignment="1" applyProtection="1">
      <alignment horizontal="center" vertical="center" wrapText="1"/>
    </xf>
    <xf numFmtId="49" fontId="9" fillId="8" borderId="4" xfId="0" applyNumberFormat="1" applyFont="1" applyFill="1" applyBorder="1" applyAlignment="1" applyProtection="1">
      <alignment horizontal="center" vertical="center" wrapText="1"/>
    </xf>
    <xf numFmtId="49" fontId="0" fillId="9" borderId="0" xfId="0" applyFill="1" applyProtection="1">
      <alignment vertical="top"/>
    </xf>
    <xf numFmtId="0" fontId="7" fillId="0" borderId="0" xfId="47" applyFont="1" applyFill="1" applyAlignment="1" applyProtection="1">
      <alignment vertical="center" wrapText="1"/>
    </xf>
    <xf numFmtId="0" fontId="7" fillId="7" borderId="0" xfId="47" applyFont="1" applyFill="1" applyBorder="1" applyAlignment="1" applyProtection="1">
      <alignment vertical="center" wrapText="1"/>
    </xf>
    <xf numFmtId="0" fontId="7" fillId="7" borderId="0" xfId="47" applyFont="1" applyFill="1" applyBorder="1" applyAlignment="1" applyProtection="1">
      <alignment horizontal="right" vertical="center" wrapText="1"/>
    </xf>
    <xf numFmtId="0" fontId="7" fillId="0" borderId="0" xfId="47" applyFont="1" applyFill="1" applyBorder="1" applyAlignment="1" applyProtection="1">
      <alignment vertical="center" wrapText="1"/>
    </xf>
    <xf numFmtId="0" fontId="21" fillId="9" borderId="0" xfId="47" applyFont="1" applyFill="1" applyAlignment="1" applyProtection="1">
      <alignment vertical="center" wrapText="1"/>
    </xf>
    <xf numFmtId="0" fontId="20" fillId="0" borderId="0" xfId="31" applyFont="1" applyFill="1" applyBorder="1" applyAlignment="1" applyProtection="1">
      <alignment horizontal="center" vertical="center" wrapText="1"/>
    </xf>
    <xf numFmtId="0" fontId="21" fillId="0" borderId="0" xfId="31" applyFont="1" applyFill="1" applyBorder="1" applyAlignment="1" applyProtection="1">
      <alignment horizontal="center" vertical="center" wrapText="1"/>
    </xf>
    <xf numFmtId="0" fontId="7" fillId="10" borderId="6" xfId="31" applyFont="1" applyFill="1" applyBorder="1" applyAlignment="1" applyProtection="1">
      <alignment horizontal="left" vertical="center" indent="1"/>
    </xf>
    <xf numFmtId="0" fontId="7" fillId="10" borderId="7" xfId="31" applyFont="1" applyFill="1" applyBorder="1" applyAlignment="1" applyProtection="1">
      <alignment horizontal="left" vertical="center" wrapText="1" indent="1"/>
    </xf>
    <xf numFmtId="49" fontId="25" fillId="0" borderId="0" xfId="38" applyFont="1" applyFill="1" applyAlignment="1" applyProtection="1">
      <alignment wrapText="1"/>
    </xf>
    <xf numFmtId="49" fontId="25" fillId="0" borderId="0" xfId="38" applyFont="1" applyFill="1" applyAlignment="1" applyProtection="1">
      <alignment vertical="center" wrapText="1"/>
    </xf>
    <xf numFmtId="49" fontId="39" fillId="0" borderId="0" xfId="38" applyFont="1" applyFill="1" applyAlignment="1" applyProtection="1">
      <alignment wrapText="1"/>
    </xf>
    <xf numFmtId="0" fontId="21" fillId="0" borderId="0" xfId="38" applyNumberFormat="1" applyFont="1" applyFill="1" applyAlignment="1" applyProtection="1">
      <alignment horizontal="left" vertical="center" wrapText="1"/>
    </xf>
    <xf numFmtId="0" fontId="20" fillId="0" borderId="0" xfId="38" applyNumberFormat="1" applyFont="1" applyFill="1" applyAlignment="1" applyProtection="1">
      <alignment vertical="top"/>
    </xf>
    <xf numFmtId="49" fontId="26" fillId="0" borderId="0" xfId="38" applyFont="1" applyFill="1" applyBorder="1" applyAlignment="1" applyProtection="1">
      <alignment wrapText="1"/>
    </xf>
    <xf numFmtId="0" fontId="20" fillId="0" borderId="0" xfId="38" applyNumberFormat="1" applyFont="1" applyFill="1" applyAlignment="1" applyProtection="1">
      <alignment horizontal="left" vertical="top" wrapText="1"/>
    </xf>
    <xf numFmtId="49" fontId="7" fillId="0" borderId="0" xfId="38" applyFont="1" applyFill="1" applyAlignment="1" applyProtection="1">
      <alignment vertical="top" wrapText="1"/>
    </xf>
    <xf numFmtId="49" fontId="25" fillId="0" borderId="0" xfId="38" applyFont="1" applyFill="1" applyBorder="1" applyAlignment="1" applyProtection="1">
      <alignment wrapText="1"/>
    </xf>
    <xf numFmtId="49" fontId="16" fillId="0" borderId="8" xfId="38" applyFont="1" applyFill="1" applyBorder="1" applyAlignment="1" applyProtection="1">
      <alignment wrapText="1"/>
    </xf>
    <xf numFmtId="49" fontId="16" fillId="0" borderId="9" xfId="38" applyFont="1" applyFill="1" applyBorder="1" applyAlignment="1" applyProtection="1">
      <alignment wrapText="1"/>
    </xf>
    <xf numFmtId="49" fontId="16" fillId="0" borderId="0" xfId="38" applyFont="1" applyFill="1" applyBorder="1" applyAlignment="1" applyProtection="1">
      <alignment wrapText="1"/>
    </xf>
    <xf numFmtId="49" fontId="27" fillId="0" borderId="9" xfId="38" applyFont="1" applyFill="1" applyBorder="1" applyAlignment="1" applyProtection="1">
      <alignment vertical="center" wrapText="1"/>
    </xf>
    <xf numFmtId="49" fontId="25" fillId="0" borderId="8" xfId="38" applyFont="1" applyFill="1" applyBorder="1" applyAlignment="1" applyProtection="1">
      <alignment wrapText="1"/>
    </xf>
    <xf numFmtId="49" fontId="22" fillId="0" borderId="9" xfId="38" applyFont="1" applyFill="1" applyBorder="1" applyAlignment="1" applyProtection="1">
      <alignment horizontal="left" vertical="center" wrapText="1"/>
    </xf>
    <xf numFmtId="49" fontId="27" fillId="0" borderId="9" xfId="38" applyFont="1" applyFill="1" applyBorder="1" applyAlignment="1" applyProtection="1">
      <alignment horizontal="center" vertical="center" wrapText="1"/>
    </xf>
    <xf numFmtId="49" fontId="22" fillId="0" borderId="8" xfId="38" applyFont="1" applyFill="1" applyBorder="1" applyAlignment="1" applyProtection="1">
      <alignment horizontal="left" vertical="center" wrapText="1"/>
    </xf>
    <xf numFmtId="49" fontId="22" fillId="0" borderId="0" xfId="38" applyFont="1" applyFill="1" applyBorder="1" applyAlignment="1" applyProtection="1">
      <alignment horizontal="left" vertical="center" wrapText="1"/>
    </xf>
    <xf numFmtId="49" fontId="40" fillId="2" borderId="10" xfId="36" applyNumberFormat="1" applyFont="1" applyFill="1" applyBorder="1" applyAlignment="1" applyProtection="1">
      <alignment horizontal="center" vertical="center" wrapText="1"/>
    </xf>
    <xf numFmtId="49" fontId="16" fillId="7" borderId="0" xfId="38" applyFont="1" applyFill="1" applyBorder="1" applyAlignment="1">
      <alignment wrapText="1"/>
    </xf>
    <xf numFmtId="49" fontId="40" fillId="11" borderId="10" xfId="36" applyNumberFormat="1" applyFont="1" applyFill="1" applyBorder="1" applyAlignment="1" applyProtection="1">
      <alignment horizontal="center" vertical="center" wrapText="1"/>
    </xf>
    <xf numFmtId="49" fontId="40" fillId="8" borderId="10" xfId="36" applyNumberFormat="1" applyFont="1" applyFill="1" applyBorder="1" applyAlignment="1" applyProtection="1">
      <alignment horizontal="center" vertical="center" wrapText="1"/>
    </xf>
    <xf numFmtId="49" fontId="40" fillId="12" borderId="10" xfId="36" applyNumberFormat="1" applyFont="1" applyFill="1" applyBorder="1" applyAlignment="1" applyProtection="1">
      <alignment horizontal="center" vertical="center" wrapText="1"/>
    </xf>
    <xf numFmtId="0" fontId="20" fillId="0" borderId="0" xfId="20" applyFont="1" applyFill="1" applyBorder="1" applyAlignment="1" applyProtection="1">
      <alignment horizontal="left" vertical="top" wrapText="1"/>
    </xf>
    <xf numFmtId="0" fontId="20" fillId="0" borderId="0" xfId="20" applyFont="1" applyFill="1" applyBorder="1" applyAlignment="1" applyProtection="1">
      <alignment horizontal="right" vertical="top" wrapText="1"/>
    </xf>
    <xf numFmtId="49" fontId="16" fillId="0" borderId="0" xfId="38" applyFont="1" applyFill="1" applyBorder="1" applyAlignment="1" applyProtection="1">
      <alignment vertical="top" wrapText="1"/>
    </xf>
    <xf numFmtId="0" fontId="40" fillId="0" borderId="0" xfId="38" applyNumberFormat="1" applyFont="1" applyFill="1" applyBorder="1" applyAlignment="1" applyProtection="1">
      <alignment vertical="center" wrapText="1"/>
    </xf>
    <xf numFmtId="0" fontId="40" fillId="0" borderId="0" xfId="38" applyNumberFormat="1" applyFont="1" applyFill="1" applyBorder="1" applyAlignment="1" applyProtection="1">
      <alignment vertical="top" wrapText="1"/>
    </xf>
    <xf numFmtId="0" fontId="20" fillId="0" borderId="0" xfId="20" applyFont="1" applyFill="1" applyBorder="1" applyAlignment="1" applyProtection="1">
      <alignment horizontal="left" vertical="center" wrapText="1"/>
    </xf>
    <xf numFmtId="49" fontId="13" fillId="0" borderId="0" xfId="29" applyNumberFormat="1" applyFont="1" applyFill="1" applyBorder="1" applyAlignment="1" applyProtection="1">
      <alignment wrapText="1"/>
    </xf>
    <xf numFmtId="49" fontId="13" fillId="0" borderId="0" xfId="29" applyNumberFormat="1" applyFont="1" applyFill="1" applyBorder="1" applyAlignment="1" applyProtection="1">
      <alignment horizontal="left" wrapText="1"/>
    </xf>
    <xf numFmtId="49" fontId="16" fillId="0" borderId="0" xfId="38" applyFont="1" applyFill="1" applyBorder="1" applyAlignment="1" applyProtection="1">
      <alignment horizontal="right" wrapText="1"/>
    </xf>
    <xf numFmtId="49" fontId="25" fillId="0" borderId="11" xfId="38" applyFont="1" applyFill="1" applyBorder="1" applyAlignment="1" applyProtection="1">
      <alignment wrapText="1"/>
    </xf>
    <xf numFmtId="49" fontId="22" fillId="0" borderId="12" xfId="38" applyFont="1" applyFill="1" applyBorder="1" applyAlignment="1" applyProtection="1">
      <alignment horizontal="left" vertical="center" wrapText="1"/>
    </xf>
    <xf numFmtId="49" fontId="22" fillId="0" borderId="11" xfId="38" applyFont="1" applyFill="1" applyBorder="1" applyAlignment="1" applyProtection="1">
      <alignment horizontal="left" vertical="center" wrapText="1"/>
    </xf>
    <xf numFmtId="49" fontId="22" fillId="0" borderId="13" xfId="38" applyFont="1" applyFill="1" applyBorder="1" applyAlignment="1" applyProtection="1">
      <alignment horizontal="left" vertical="center" wrapText="1"/>
    </xf>
    <xf numFmtId="49" fontId="27" fillId="0" borderId="12" xfId="38" applyFont="1" applyFill="1" applyBorder="1" applyAlignment="1" applyProtection="1">
      <alignment vertical="center" wrapText="1"/>
    </xf>
    <xf numFmtId="49" fontId="7" fillId="0" borderId="0" xfId="39" applyNumberFormat="1" applyFont="1" applyProtection="1">
      <alignment vertical="top"/>
    </xf>
    <xf numFmtId="49" fontId="7" fillId="0" borderId="0" xfId="34" applyFont="1" applyProtection="1">
      <alignment vertical="top"/>
    </xf>
    <xf numFmtId="0" fontId="7" fillId="10" borderId="7" xfId="31" applyFont="1" applyFill="1" applyBorder="1" applyAlignment="1" applyProtection="1">
      <alignment horizontal="left" vertical="center" indent="1"/>
    </xf>
    <xf numFmtId="0" fontId="7" fillId="7" borderId="7" xfId="47" applyFont="1" applyFill="1" applyBorder="1" applyAlignment="1" applyProtection="1">
      <alignment vertical="center" wrapText="1"/>
    </xf>
    <xf numFmtId="0" fontId="7" fillId="0" borderId="14" xfId="47" applyFont="1" applyFill="1" applyBorder="1" applyAlignment="1" applyProtection="1">
      <alignment vertical="center" wrapText="1"/>
    </xf>
    <xf numFmtId="4" fontId="9" fillId="8" borderId="6" xfId="50" applyFont="1" applyBorder="1" applyAlignment="1" applyProtection="1">
      <alignment horizontal="right" vertical="center" wrapText="1"/>
    </xf>
    <xf numFmtId="4" fontId="9" fillId="8" borderId="6" xfId="33" applyFont="1" applyFill="1" applyBorder="1" applyAlignment="1" applyProtection="1">
      <alignment horizontal="right" vertical="center" wrapText="1"/>
    </xf>
    <xf numFmtId="4" fontId="7" fillId="8" borderId="6" xfId="50" applyNumberFormat="1" applyFont="1" applyFill="1" applyBorder="1" applyAlignment="1" applyProtection="1">
      <alignment horizontal="right" vertical="center" wrapText="1"/>
    </xf>
    <xf numFmtId="4" fontId="7" fillId="8" borderId="6" xfId="33" applyFont="1" applyFill="1" applyBorder="1" applyAlignment="1" applyProtection="1">
      <alignment horizontal="right" vertical="center" wrapText="1"/>
    </xf>
    <xf numFmtId="0" fontId="9" fillId="7" borderId="7" xfId="47" applyFont="1" applyFill="1" applyBorder="1" applyAlignment="1" applyProtection="1">
      <alignment horizontal="center" wrapText="1"/>
    </xf>
    <xf numFmtId="0" fontId="7" fillId="0" borderId="7" xfId="47" applyFont="1" applyFill="1" applyBorder="1" applyAlignment="1" applyProtection="1">
      <alignment vertical="center" wrapText="1"/>
    </xf>
    <xf numFmtId="0" fontId="7" fillId="7" borderId="6" xfId="47" applyFont="1" applyFill="1" applyBorder="1" applyAlignment="1" applyProtection="1">
      <alignment vertical="center" wrapText="1"/>
    </xf>
    <xf numFmtId="0" fontId="9" fillId="7" borderId="7" xfId="47" applyFont="1" applyFill="1" applyBorder="1" applyAlignment="1" applyProtection="1">
      <alignment horizontal="left"/>
    </xf>
    <xf numFmtId="4" fontId="7" fillId="0" borderId="7" xfId="33" applyFont="1" applyFill="1" applyBorder="1" applyAlignment="1" applyProtection="1">
      <alignment horizontal="right" vertical="center" wrapText="1"/>
    </xf>
    <xf numFmtId="0" fontId="7" fillId="0" borderId="7" xfId="44" applyFont="1" applyFill="1" applyBorder="1" applyAlignment="1" applyProtection="1">
      <alignment horizontal="left" vertical="center" wrapText="1" indent="1"/>
    </xf>
    <xf numFmtId="49" fontId="0" fillId="0" borderId="0" xfId="0" applyBorder="1">
      <alignment vertical="top"/>
    </xf>
    <xf numFmtId="0" fontId="7" fillId="0" borderId="14" xfId="42" applyFont="1" applyBorder="1" applyProtection="1"/>
    <xf numFmtId="49" fontId="7" fillId="0" borderId="0" xfId="34">
      <alignment vertical="top"/>
    </xf>
    <xf numFmtId="0" fontId="7" fillId="13" borderId="15" xfId="42" applyFont="1" applyFill="1" applyBorder="1" applyAlignment="1">
      <alignment horizontal="center" vertical="center"/>
    </xf>
    <xf numFmtId="49" fontId="0" fillId="0" borderId="0" xfId="0" applyFill="1" applyProtection="1">
      <alignment vertical="top"/>
    </xf>
    <xf numFmtId="49" fontId="0" fillId="0" borderId="0" xfId="0" applyNumberFormat="1" applyAlignment="1" applyProtection="1">
      <alignment vertical="top" wrapText="1"/>
    </xf>
    <xf numFmtId="0" fontId="7" fillId="7" borderId="7" xfId="45" applyNumberFormat="1" applyFont="1" applyFill="1" applyBorder="1" applyAlignment="1" applyProtection="1">
      <alignment horizontal="center" vertical="center" wrapText="1"/>
    </xf>
    <xf numFmtId="0" fontId="7" fillId="0" borderId="16" xfId="45" applyFont="1" applyBorder="1" applyAlignment="1" applyProtection="1">
      <alignment vertical="center" wrapText="1"/>
    </xf>
    <xf numFmtId="0" fontId="7" fillId="7" borderId="16" xfId="45" applyFont="1" applyFill="1" applyBorder="1" applyAlignment="1" applyProtection="1">
      <alignment horizontal="center" wrapText="1"/>
    </xf>
    <xf numFmtId="0" fontId="7" fillId="0" borderId="0" xfId="45" applyFont="1" applyBorder="1" applyAlignment="1" applyProtection="1">
      <alignment horizontal="right" vertical="center"/>
    </xf>
    <xf numFmtId="0" fontId="7" fillId="7" borderId="7" xfId="45" applyFont="1" applyFill="1" applyBorder="1" applyAlignment="1" applyProtection="1">
      <alignment horizontal="right" vertical="center" wrapText="1" indent="1"/>
    </xf>
    <xf numFmtId="0" fontId="30" fillId="7" borderId="7" xfId="45" applyFont="1" applyFill="1" applyBorder="1" applyAlignment="1" applyProtection="1">
      <alignment horizontal="center" vertical="center" wrapText="1"/>
    </xf>
    <xf numFmtId="0" fontId="9" fillId="7" borderId="14" xfId="45" applyFont="1" applyFill="1" applyBorder="1" applyAlignment="1" applyProtection="1">
      <alignment vertical="center" wrapText="1"/>
    </xf>
    <xf numFmtId="0" fontId="0" fillId="8" borderId="6" xfId="45" applyFont="1" applyFill="1" applyBorder="1" applyAlignment="1" applyProtection="1">
      <alignment horizontal="center" vertical="center"/>
    </xf>
    <xf numFmtId="0" fontId="7" fillId="7" borderId="14" xfId="45" applyFont="1" applyFill="1" applyBorder="1" applyAlignment="1" applyProtection="1">
      <alignment vertical="center" wrapText="1"/>
    </xf>
    <xf numFmtId="0" fontId="7" fillId="8" borderId="6" xfId="45" applyNumberFormat="1" applyFont="1" applyFill="1" applyBorder="1" applyAlignment="1" applyProtection="1">
      <alignment horizontal="center" vertical="center"/>
    </xf>
    <xf numFmtId="49" fontId="7" fillId="12" borderId="6" xfId="45" applyNumberFormat="1" applyFont="1" applyFill="1" applyBorder="1" applyAlignment="1" applyProtection="1">
      <alignment horizontal="center" vertical="center" wrapText="1"/>
      <protection locked="0"/>
    </xf>
    <xf numFmtId="14" fontId="7" fillId="7" borderId="14" xfId="45" applyNumberFormat="1" applyFont="1" applyFill="1" applyBorder="1" applyAlignment="1" applyProtection="1">
      <alignment horizontal="center" vertical="center" wrapText="1"/>
    </xf>
    <xf numFmtId="49" fontId="7" fillId="8" borderId="6" xfId="45" applyNumberFormat="1" applyFont="1" applyFill="1" applyBorder="1" applyAlignment="1" applyProtection="1">
      <alignment horizontal="center" vertical="center" wrapText="1"/>
    </xf>
    <xf numFmtId="0" fontId="7" fillId="0" borderId="7" xfId="47" applyNumberFormat="1" applyFont="1" applyFill="1" applyBorder="1" applyAlignment="1" applyProtection="1">
      <alignment horizontal="center" vertical="center" wrapText="1"/>
    </xf>
    <xf numFmtId="0" fontId="7" fillId="8" borderId="6" xfId="47" applyNumberFormat="1" applyFont="1" applyFill="1" applyBorder="1" applyAlignment="1" applyProtection="1">
      <alignment horizontal="center" vertical="center" wrapText="1"/>
    </xf>
    <xf numFmtId="0" fontId="7" fillId="7" borderId="14" xfId="45" applyFont="1" applyFill="1" applyBorder="1" applyAlignment="1" applyProtection="1">
      <alignment horizontal="center" vertical="center" wrapText="1"/>
    </xf>
    <xf numFmtId="0" fontId="7" fillId="7" borderId="7" xfId="45" applyFont="1" applyFill="1" applyBorder="1" applyAlignment="1" applyProtection="1">
      <alignment horizontal="center" wrapText="1"/>
    </xf>
    <xf numFmtId="0" fontId="0" fillId="7" borderId="0" xfId="45" applyFont="1" applyFill="1" applyBorder="1" applyAlignment="1" applyProtection="1">
      <alignment horizontal="right" vertical="center" wrapText="1" indent="1"/>
    </xf>
    <xf numFmtId="0" fontId="7" fillId="14" borderId="6" xfId="47" applyFont="1" applyFill="1" applyBorder="1" applyAlignment="1" applyProtection="1">
      <alignment vertical="center" wrapText="1"/>
    </xf>
    <xf numFmtId="49" fontId="33" fillId="14" borderId="7" xfId="0" applyFont="1" applyFill="1" applyBorder="1" applyAlignment="1" applyProtection="1">
      <alignment horizontal="center" vertical="top"/>
    </xf>
    <xf numFmtId="4" fontId="7" fillId="14" borderId="7" xfId="33" applyFont="1" applyFill="1" applyBorder="1" applyAlignment="1" applyProtection="1">
      <alignment horizontal="center" vertical="center" wrapText="1"/>
    </xf>
    <xf numFmtId="49" fontId="40" fillId="0" borderId="0" xfId="37" applyFill="1" applyProtection="1">
      <alignment vertical="top"/>
    </xf>
    <xf numFmtId="0" fontId="7" fillId="0" borderId="7" xfId="45" applyNumberFormat="1" applyFont="1" applyFill="1" applyBorder="1" applyAlignment="1" applyProtection="1">
      <alignment horizontal="center" vertical="center" wrapText="1"/>
    </xf>
    <xf numFmtId="4" fontId="7" fillId="0" borderId="14" xfId="33" applyFont="1" applyFill="1" applyBorder="1" applyAlignment="1" applyProtection="1">
      <alignment vertical="center" wrapText="1"/>
    </xf>
    <xf numFmtId="4" fontId="7" fillId="0" borderId="0" xfId="33" applyFont="1" applyFill="1" applyBorder="1" applyAlignment="1" applyProtection="1">
      <alignment vertical="center" wrapText="1"/>
    </xf>
    <xf numFmtId="4" fontId="7" fillId="0" borderId="14" xfId="33" applyFont="1" applyFill="1" applyBorder="1" applyAlignment="1" applyProtection="1">
      <alignment horizontal="center" vertical="center" wrapText="1"/>
    </xf>
    <xf numFmtId="4" fontId="9" fillId="0" borderId="0" xfId="33" applyFont="1" applyFill="1" applyBorder="1" applyAlignment="1" applyProtection="1">
      <alignment horizontal="center" vertical="center" wrapText="1"/>
    </xf>
    <xf numFmtId="0" fontId="0" fillId="14" borderId="17" xfId="47" applyFont="1" applyFill="1" applyBorder="1" applyAlignment="1" applyProtection="1">
      <alignment vertical="center" wrapText="1"/>
    </xf>
    <xf numFmtId="0" fontId="7" fillId="0" borderId="10" xfId="42" applyFont="1" applyFill="1" applyBorder="1" applyAlignment="1" applyProtection="1">
      <alignment horizontal="center" vertical="center" wrapText="1"/>
    </xf>
    <xf numFmtId="49" fontId="7" fillId="12" borderId="10" xfId="45" applyNumberFormat="1" applyFont="1" applyFill="1" applyBorder="1" applyAlignment="1" applyProtection="1">
      <alignment horizontal="center" vertical="center" wrapText="1"/>
      <protection locked="0"/>
    </xf>
    <xf numFmtId="49" fontId="7" fillId="2" borderId="17" xfId="42" applyNumberFormat="1" applyFont="1" applyFill="1" applyBorder="1" applyAlignment="1" applyProtection="1">
      <alignment horizontal="left" vertical="center" wrapText="1"/>
      <protection locked="0"/>
    </xf>
    <xf numFmtId="49" fontId="33" fillId="14" borderId="19" xfId="0" applyFont="1" applyFill="1" applyBorder="1" applyAlignment="1" applyProtection="1">
      <alignment horizontal="center" vertical="top" wrapText="1"/>
    </xf>
    <xf numFmtId="0" fontId="7" fillId="8" borderId="6" xfId="45" applyNumberFormat="1" applyFont="1" applyFill="1" applyBorder="1" applyAlignment="1" applyProtection="1">
      <alignment horizontal="center" vertical="center" wrapText="1"/>
    </xf>
    <xf numFmtId="0" fontId="49" fillId="7" borderId="0" xfId="28" applyNumberFormat="1" applyFill="1" applyBorder="1" applyAlignment="1" applyProtection="1">
      <alignment vertical="center" wrapText="1"/>
    </xf>
    <xf numFmtId="0" fontId="1" fillId="0" borderId="0" xfId="41" applyProtection="1"/>
    <xf numFmtId="4" fontId="7" fillId="2" borderId="14" xfId="47" applyNumberFormat="1" applyFont="1" applyFill="1" applyBorder="1" applyAlignment="1" applyProtection="1">
      <alignment vertical="center" wrapText="1"/>
      <protection locked="0"/>
    </xf>
    <xf numFmtId="0" fontId="7" fillId="0" borderId="22" xfId="47" applyFont="1" applyFill="1" applyBorder="1" applyAlignment="1" applyProtection="1">
      <alignment vertical="center" wrapText="1"/>
    </xf>
    <xf numFmtId="0" fontId="7" fillId="0" borderId="23" xfId="47" applyFont="1" applyFill="1" applyBorder="1" applyAlignment="1" applyProtection="1">
      <alignment vertical="center" wrapText="1"/>
    </xf>
    <xf numFmtId="0" fontId="7" fillId="0" borderId="18" xfId="47" applyFont="1" applyFill="1" applyBorder="1" applyAlignment="1" applyProtection="1">
      <alignment vertical="center" wrapText="1"/>
    </xf>
    <xf numFmtId="4" fontId="7" fillId="14" borderId="25" xfId="33" applyFont="1" applyFill="1" applyBorder="1" applyAlignment="1" applyProtection="1">
      <alignment horizontal="center" vertical="center" wrapText="1"/>
    </xf>
    <xf numFmtId="49" fontId="33" fillId="14" borderId="17" xfId="0" applyFont="1" applyFill="1" applyBorder="1" applyAlignment="1" applyProtection="1">
      <alignment horizontal="center" vertical="top" wrapText="1"/>
    </xf>
    <xf numFmtId="49" fontId="33" fillId="14" borderId="18" xfId="0" applyFont="1" applyFill="1" applyBorder="1" applyAlignment="1" applyProtection="1">
      <alignment horizontal="center" vertical="center" wrapText="1"/>
    </xf>
    <xf numFmtId="4" fontId="7" fillId="14" borderId="18" xfId="33" applyFont="1" applyFill="1" applyBorder="1" applyAlignment="1" applyProtection="1">
      <alignment horizontal="center" vertical="center" wrapText="1"/>
    </xf>
    <xf numFmtId="49" fontId="33" fillId="14" borderId="25" xfId="0" applyFont="1" applyFill="1" applyBorder="1" applyAlignment="1" applyProtection="1">
      <alignment horizontal="center" vertical="center" wrapText="1"/>
    </xf>
    <xf numFmtId="0" fontId="45" fillId="0" borderId="0" xfId="42" applyFont="1" applyAlignment="1" applyProtection="1">
      <alignment horizontal="center" vertical="center"/>
    </xf>
    <xf numFmtId="0" fontId="45" fillId="7" borderId="0" xfId="42" applyFont="1" applyFill="1" applyBorder="1" applyAlignment="1" applyProtection="1">
      <alignment horizontal="center" vertical="center"/>
    </xf>
    <xf numFmtId="49" fontId="7" fillId="0" borderId="26" xfId="42" applyNumberFormat="1" applyFont="1" applyFill="1" applyBorder="1" applyAlignment="1" applyProtection="1">
      <alignment horizontal="left" vertical="center" wrapText="1"/>
    </xf>
    <xf numFmtId="0" fontId="46" fillId="0" borderId="0" xfId="42" applyFont="1" applyProtection="1"/>
    <xf numFmtId="0" fontId="47" fillId="7" borderId="0" xfId="42" applyFont="1" applyFill="1" applyBorder="1" applyAlignment="1" applyProtection="1">
      <alignment horizontal="center" vertical="center"/>
    </xf>
    <xf numFmtId="0" fontId="48" fillId="0" borderId="7" xfId="31" applyFont="1" applyFill="1" applyBorder="1" applyAlignment="1" applyProtection="1">
      <alignment vertical="center"/>
    </xf>
    <xf numFmtId="0" fontId="51" fillId="9" borderId="0" xfId="35" applyFill="1" applyProtection="1"/>
    <xf numFmtId="0" fontId="51" fillId="0" borderId="0" xfId="35"/>
    <xf numFmtId="0" fontId="51" fillId="0" borderId="0" xfId="35" applyBorder="1"/>
    <xf numFmtId="0" fontId="46" fillId="7" borderId="17" xfId="42" applyFont="1" applyFill="1" applyBorder="1" applyAlignment="1" applyProtection="1">
      <alignment horizontal="center" vertical="center"/>
    </xf>
    <xf numFmtId="49" fontId="46" fillId="2" borderId="10" xfId="42" applyNumberFormat="1" applyFont="1" applyFill="1" applyBorder="1" applyAlignment="1" applyProtection="1">
      <alignment horizontal="left" vertical="center" wrapText="1"/>
      <protection locked="0"/>
    </xf>
    <xf numFmtId="0" fontId="48" fillId="0" borderId="0" xfId="31" applyFont="1" applyFill="1" applyBorder="1" applyAlignment="1" applyProtection="1">
      <alignment vertical="center"/>
    </xf>
    <xf numFmtId="0" fontId="7" fillId="0" borderId="0" xfId="42" applyFont="1" applyBorder="1" applyProtection="1"/>
    <xf numFmtId="0" fontId="46" fillId="7" borderId="7" xfId="42" applyFont="1" applyFill="1" applyBorder="1" applyProtection="1"/>
    <xf numFmtId="0" fontId="46" fillId="7" borderId="6" xfId="47" applyFont="1" applyFill="1" applyBorder="1" applyAlignment="1" applyProtection="1">
      <alignment horizontal="center" vertical="center" wrapText="1"/>
    </xf>
    <xf numFmtId="0" fontId="46" fillId="0" borderId="26" xfId="32" applyFont="1" applyFill="1" applyBorder="1" applyAlignment="1" applyProtection="1">
      <alignment horizontal="center" vertical="center" wrapText="1"/>
    </xf>
    <xf numFmtId="0" fontId="12" fillId="7" borderId="6" xfId="42" applyFont="1" applyFill="1" applyBorder="1" applyAlignment="1" applyProtection="1">
      <alignment horizontal="center" vertical="center"/>
    </xf>
    <xf numFmtId="49" fontId="7" fillId="0" borderId="0" xfId="47" applyNumberFormat="1" applyFont="1" applyFill="1" applyBorder="1" applyAlignment="1" applyProtection="1">
      <alignment horizontal="center" vertical="center" wrapText="1"/>
    </xf>
    <xf numFmtId="4" fontId="7" fillId="8" borderId="17" xfId="50" applyNumberFormat="1" applyFont="1" applyFill="1" applyBorder="1" applyAlignment="1" applyProtection="1">
      <alignment horizontal="right" vertical="center" wrapText="1"/>
    </xf>
    <xf numFmtId="4" fontId="7" fillId="2" borderId="17" xfId="47" applyNumberFormat="1" applyFont="1" applyFill="1" applyBorder="1" applyAlignment="1" applyProtection="1">
      <alignment vertical="center" wrapText="1"/>
      <protection locked="0"/>
    </xf>
    <xf numFmtId="0" fontId="7" fillId="0" borderId="7" xfId="45" applyFont="1" applyBorder="1" applyAlignment="1" applyProtection="1">
      <alignment vertical="center" wrapText="1"/>
    </xf>
    <xf numFmtId="0" fontId="9" fillId="0" borderId="6" xfId="47" applyFont="1" applyFill="1" applyBorder="1" applyAlignment="1" applyProtection="1">
      <alignment vertical="center" wrapText="1"/>
    </xf>
    <xf numFmtId="49" fontId="33" fillId="14" borderId="24" xfId="0" applyFont="1" applyFill="1" applyBorder="1" applyAlignment="1" applyProtection="1">
      <alignment horizontal="left" vertical="center"/>
    </xf>
    <xf numFmtId="49" fontId="33" fillId="14" borderId="20" xfId="0" applyFont="1" applyFill="1" applyBorder="1" applyAlignment="1" applyProtection="1">
      <alignment horizontal="center" vertical="top" wrapText="1"/>
    </xf>
    <xf numFmtId="0" fontId="20" fillId="0" borderId="0" xfId="31" applyFont="1" applyFill="1" applyBorder="1" applyAlignment="1" applyProtection="1">
      <alignment horizontal="left" vertical="center"/>
    </xf>
    <xf numFmtId="0" fontId="20" fillId="0" borderId="0" xfId="31" applyFont="1" applyFill="1" applyBorder="1" applyAlignment="1" applyProtection="1">
      <alignment vertical="center"/>
    </xf>
    <xf numFmtId="0" fontId="7" fillId="14" borderId="27" xfId="47" applyFont="1" applyFill="1" applyBorder="1" applyAlignment="1" applyProtection="1">
      <alignment vertical="center" wrapText="1"/>
    </xf>
    <xf numFmtId="49" fontId="33" fillId="14" borderId="28" xfId="0" applyFont="1" applyFill="1" applyBorder="1" applyAlignment="1" applyProtection="1">
      <alignment horizontal="center" vertical="top"/>
    </xf>
    <xf numFmtId="4" fontId="7" fillId="14" borderId="28" xfId="33" applyFont="1" applyFill="1" applyBorder="1" applyAlignment="1" applyProtection="1">
      <alignment horizontal="center" vertical="center" wrapText="1"/>
    </xf>
    <xf numFmtId="0" fontId="0" fillId="0" borderId="17" xfId="47" applyFont="1" applyFill="1" applyBorder="1" applyAlignment="1" applyProtection="1">
      <alignment horizontal="left" vertical="center" indent="1"/>
    </xf>
    <xf numFmtId="4" fontId="7" fillId="0" borderId="0" xfId="47" applyNumberFormat="1" applyFont="1" applyFill="1" applyBorder="1" applyAlignment="1" applyProtection="1">
      <alignment horizontal="right" vertical="center" wrapText="1"/>
    </xf>
    <xf numFmtId="49" fontId="33" fillId="14" borderId="31" xfId="0" applyFont="1" applyFill="1" applyBorder="1" applyAlignment="1" applyProtection="1">
      <alignment horizontal="center" vertical="top" wrapText="1"/>
    </xf>
    <xf numFmtId="0" fontId="0" fillId="0" borderId="6" xfId="32" applyFont="1" applyFill="1" applyBorder="1" applyAlignment="1" applyProtection="1">
      <alignment vertical="center" wrapText="1"/>
    </xf>
    <xf numFmtId="0" fontId="21" fillId="0" borderId="0" xfId="31" applyFont="1" applyFill="1" applyBorder="1" applyAlignment="1" applyProtection="1">
      <alignment horizontal="left" vertical="center"/>
    </xf>
    <xf numFmtId="49" fontId="0" fillId="0" borderId="10" xfId="47" applyNumberFormat="1" applyFont="1" applyFill="1" applyBorder="1" applyAlignment="1" applyProtection="1">
      <alignment horizontal="center" vertical="center" wrapText="1"/>
    </xf>
    <xf numFmtId="0" fontId="7" fillId="0" borderId="18" xfId="47" applyFont="1" applyFill="1" applyBorder="1" applyAlignment="1" applyProtection="1">
      <alignment vertical="center"/>
    </xf>
    <xf numFmtId="0" fontId="53" fillId="0" borderId="18" xfId="47" applyFont="1" applyFill="1" applyBorder="1" applyAlignment="1" applyProtection="1">
      <alignment horizontal="left" vertical="center" indent="1"/>
    </xf>
    <xf numFmtId="0" fontId="0" fillId="0" borderId="17" xfId="47" applyFont="1" applyFill="1" applyBorder="1" applyAlignment="1" applyProtection="1">
      <alignment horizontal="left" vertical="center" wrapText="1" indent="1"/>
    </xf>
    <xf numFmtId="49" fontId="7" fillId="0" borderId="0" xfId="91">
      <alignment vertical="top"/>
    </xf>
    <xf numFmtId="49" fontId="33" fillId="14" borderId="18" xfId="0" applyFont="1" applyFill="1" applyBorder="1" applyAlignment="1" applyProtection="1">
      <alignment horizontal="center" vertical="center"/>
    </xf>
    <xf numFmtId="14" fontId="7" fillId="8" borderId="6" xfId="45" applyNumberFormat="1" applyFont="1" applyFill="1" applyBorder="1" applyAlignment="1" applyProtection="1">
      <alignment horizontal="center" vertical="center" wrapText="1"/>
    </xf>
    <xf numFmtId="14" fontId="7" fillId="8" borderId="6" xfId="47" applyNumberFormat="1" applyFont="1" applyFill="1" applyBorder="1" applyAlignment="1" applyProtection="1">
      <alignment horizontal="center" vertical="center" wrapText="1"/>
    </xf>
    <xf numFmtId="49" fontId="7" fillId="8" borderId="10" xfId="45" applyNumberFormat="1" applyFont="1" applyFill="1" applyBorder="1" applyAlignment="1" applyProtection="1">
      <alignment horizontal="center" vertical="center" wrapText="1"/>
    </xf>
    <xf numFmtId="0" fontId="0" fillId="0" borderId="0" xfId="47" applyFont="1" applyFill="1" applyBorder="1" applyAlignment="1" applyProtection="1">
      <alignment vertical="center"/>
    </xf>
    <xf numFmtId="0" fontId="53" fillId="0" borderId="0" xfId="47" applyFont="1" applyFill="1" applyAlignment="1" applyProtection="1">
      <alignment vertical="center"/>
    </xf>
    <xf numFmtId="0" fontId="53" fillId="0" borderId="0" xfId="47" applyFont="1" applyFill="1" applyAlignment="1" applyProtection="1">
      <alignment vertical="center" wrapText="1"/>
    </xf>
    <xf numFmtId="0" fontId="53" fillId="0" borderId="14" xfId="47" applyFont="1" applyFill="1" applyBorder="1" applyAlignment="1" applyProtection="1">
      <alignment vertical="center" wrapText="1"/>
    </xf>
    <xf numFmtId="49" fontId="53" fillId="0" borderId="0" xfId="0" applyFont="1">
      <alignment vertical="top"/>
    </xf>
    <xf numFmtId="0" fontId="66" fillId="0" borderId="0" xfId="35" applyFont="1"/>
    <xf numFmtId="0" fontId="53" fillId="0" borderId="0" xfId="42" applyFont="1" applyProtection="1"/>
    <xf numFmtId="0" fontId="3" fillId="0" borderId="0" xfId="100"/>
    <xf numFmtId="0" fontId="53" fillId="0" borderId="0" xfId="45" applyFont="1" applyAlignment="1" applyProtection="1">
      <alignment vertical="center" wrapText="1"/>
    </xf>
    <xf numFmtId="0" fontId="53" fillId="0" borderId="0" xfId="45" applyFont="1" applyFill="1" applyAlignment="1" applyProtection="1">
      <alignment vertical="center"/>
    </xf>
    <xf numFmtId="0" fontId="67" fillId="0" borderId="0" xfId="45" applyFont="1" applyAlignment="1" applyProtection="1">
      <alignment vertical="center" wrapText="1"/>
    </xf>
    <xf numFmtId="49" fontId="53" fillId="0" borderId="0" xfId="45" applyNumberFormat="1" applyFont="1" applyFill="1" applyAlignment="1" applyProtection="1">
      <alignment vertical="center"/>
    </xf>
    <xf numFmtId="4" fontId="53" fillId="0" borderId="0" xfId="45" applyNumberFormat="1" applyFont="1" applyAlignment="1" applyProtection="1">
      <alignment vertical="center" wrapText="1"/>
    </xf>
    <xf numFmtId="14" fontId="7" fillId="8" borderId="10" xfId="45" applyNumberFormat="1" applyFont="1" applyFill="1" applyBorder="1" applyAlignment="1" applyProtection="1">
      <alignment horizontal="center" vertical="center" wrapText="1"/>
    </xf>
    <xf numFmtId="49" fontId="49" fillId="8" borderId="10" xfId="28" applyNumberFormat="1" applyFill="1" applyBorder="1" applyAlignment="1" applyProtection="1">
      <alignment horizontal="center" vertical="center" wrapText="1"/>
    </xf>
    <xf numFmtId="0" fontId="0" fillId="8" borderId="6" xfId="45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9" fillId="0" borderId="7" xfId="47" applyFont="1" applyFill="1" applyBorder="1" applyAlignment="1" applyProtection="1">
      <alignment vertical="center" wrapText="1"/>
    </xf>
    <xf numFmtId="49" fontId="53" fillId="0" borderId="0" xfId="47" applyNumberFormat="1" applyFont="1" applyFill="1" applyAlignment="1" applyProtection="1">
      <alignment horizontal="center" vertical="center" wrapText="1"/>
    </xf>
    <xf numFmtId="49" fontId="7" fillId="12" borderId="14" xfId="47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47" applyFont="1" applyFill="1" applyBorder="1" applyAlignment="1" applyProtection="1">
      <alignment vertical="center"/>
    </xf>
    <xf numFmtId="0" fontId="0" fillId="8" borderId="10" xfId="45" applyNumberFormat="1" applyFont="1" applyFill="1" applyBorder="1" applyAlignment="1" applyProtection="1">
      <alignment horizontal="center" vertical="center"/>
    </xf>
    <xf numFmtId="4" fontId="9" fillId="0" borderId="6" xfId="50" applyFont="1" applyFill="1" applyBorder="1" applyAlignment="1" applyProtection="1">
      <alignment horizontal="right" vertical="center" wrapText="1"/>
    </xf>
    <xf numFmtId="4" fontId="9" fillId="8" borderId="47" xfId="50" applyFont="1" applyBorder="1" applyAlignment="1" applyProtection="1">
      <alignment horizontal="right" vertical="center" wrapText="1"/>
    </xf>
    <xf numFmtId="4" fontId="9" fillId="8" borderId="47" xfId="33" applyFont="1" applyFill="1" applyBorder="1" applyAlignment="1" applyProtection="1">
      <alignment horizontal="right" vertical="center" wrapText="1"/>
    </xf>
    <xf numFmtId="4" fontId="7" fillId="8" borderId="47" xfId="33" applyFont="1" applyFill="1" applyBorder="1" applyAlignment="1" applyProtection="1">
      <alignment horizontal="right" vertical="center" wrapText="1"/>
    </xf>
    <xf numFmtId="49" fontId="7" fillId="2" borderId="17" xfId="47" applyNumberFormat="1" applyFont="1" applyFill="1" applyBorder="1" applyAlignment="1" applyProtection="1">
      <alignment vertical="center" wrapText="1"/>
      <protection locked="0"/>
    </xf>
    <xf numFmtId="49" fontId="7" fillId="2" borderId="10" xfId="47" applyNumberFormat="1" applyFont="1" applyFill="1" applyBorder="1" applyAlignment="1" applyProtection="1">
      <alignment vertical="center" wrapText="1"/>
      <protection locked="0"/>
    </xf>
    <xf numFmtId="49" fontId="7" fillId="0" borderId="10" xfId="47" applyNumberFormat="1" applyFont="1" applyFill="1" applyBorder="1" applyAlignment="1" applyProtection="1">
      <alignment vertical="center" wrapText="1"/>
    </xf>
    <xf numFmtId="0" fontId="7" fillId="0" borderId="0" xfId="47" applyFont="1" applyFill="1" applyAlignment="1" applyProtection="1">
      <alignment horizontal="left" vertical="center" wrapText="1" indent="1"/>
    </xf>
    <xf numFmtId="0" fontId="0" fillId="0" borderId="0" xfId="46" applyNumberFormat="1" applyFont="1" applyFill="1" applyBorder="1" applyAlignment="1" applyProtection="1">
      <alignment horizontal="center" vertical="center" wrapText="1"/>
    </xf>
    <xf numFmtId="49" fontId="0" fillId="0" borderId="0" xfId="0" applyFill="1" applyBorder="1">
      <alignment vertical="top"/>
    </xf>
    <xf numFmtId="4" fontId="42" fillId="0" borderId="0" xfId="47" applyNumberFormat="1" applyFont="1" applyFill="1" applyBorder="1" applyAlignment="1" applyProtection="1">
      <alignment horizontal="center" vertical="top" wrapText="1"/>
    </xf>
    <xf numFmtId="49" fontId="7" fillId="0" borderId="29" xfId="47" applyNumberFormat="1" applyFont="1" applyFill="1" applyBorder="1" applyAlignment="1" applyProtection="1">
      <alignment horizontal="center" vertical="center" wrapText="1"/>
    </xf>
    <xf numFmtId="4" fontId="7" fillId="0" borderId="0" xfId="47" applyNumberFormat="1" applyFont="1" applyFill="1" applyBorder="1" applyAlignment="1" applyProtection="1">
      <alignment horizontal="center" vertical="top" wrapText="1"/>
    </xf>
    <xf numFmtId="49" fontId="0" fillId="0" borderId="0" xfId="47" applyNumberFormat="1" applyFont="1" applyFill="1" applyBorder="1" applyAlignment="1" applyProtection="1">
      <alignment horizontal="center" vertical="center" wrapText="1"/>
    </xf>
    <xf numFmtId="0" fontId="7" fillId="0" borderId="0" xfId="47" applyNumberFormat="1" applyFont="1" applyFill="1" applyBorder="1" applyAlignment="1" applyProtection="1">
      <alignment vertical="center" wrapText="1"/>
    </xf>
    <xf numFmtId="0" fontId="7" fillId="0" borderId="0" xfId="47" applyNumberFormat="1" applyFont="1" applyFill="1" applyBorder="1" applyAlignment="1" applyProtection="1">
      <alignment horizontal="center" vertical="center" wrapText="1"/>
    </xf>
    <xf numFmtId="4" fontId="7" fillId="0" borderId="0" xfId="50" applyNumberFormat="1" applyFont="1" applyFill="1" applyBorder="1" applyAlignment="1" applyProtection="1">
      <alignment horizontal="right" vertical="center" wrapText="1"/>
    </xf>
    <xf numFmtId="0" fontId="0" fillId="0" borderId="14" xfId="46" applyNumberFormat="1" applyFont="1" applyFill="1" applyBorder="1" applyAlignment="1" applyProtection="1">
      <alignment horizontal="center" vertical="center" wrapText="1"/>
    </xf>
    <xf numFmtId="0" fontId="7" fillId="0" borderId="14" xfId="47" applyNumberFormat="1" applyFont="1" applyFill="1" applyBorder="1" applyAlignment="1" applyProtection="1">
      <alignment vertical="center" wrapText="1"/>
    </xf>
    <xf numFmtId="0" fontId="7" fillId="0" borderId="10" xfId="47" applyNumberFormat="1" applyFont="1" applyFill="1" applyBorder="1" applyAlignment="1" applyProtection="1">
      <alignment vertical="center" wrapText="1"/>
    </xf>
    <xf numFmtId="0" fontId="7" fillId="8" borderId="10" xfId="45" applyNumberFormat="1" applyFont="1" applyFill="1" applyBorder="1" applyAlignment="1" applyProtection="1">
      <alignment horizontal="center" vertical="center" wrapText="1"/>
    </xf>
    <xf numFmtId="0" fontId="0" fillId="0" borderId="6" xfId="32" applyFont="1" applyFill="1" applyBorder="1" applyAlignment="1" applyProtection="1">
      <alignment horizontal="center" vertical="center" wrapText="1"/>
    </xf>
    <xf numFmtId="0" fontId="0" fillId="0" borderId="14" xfId="32" applyFont="1" applyFill="1" applyBorder="1" applyAlignment="1" applyProtection="1">
      <alignment horizontal="center" vertical="center" wrapText="1"/>
    </xf>
    <xf numFmtId="0" fontId="7" fillId="7" borderId="0" xfId="47" applyFont="1" applyFill="1" applyBorder="1" applyAlignment="1" applyProtection="1">
      <alignment horizontal="center" vertical="center" wrapText="1"/>
    </xf>
    <xf numFmtId="0" fontId="0" fillId="0" borderId="47" xfId="32" applyFont="1" applyFill="1" applyBorder="1" applyAlignment="1" applyProtection="1">
      <alignment horizontal="center" vertical="center" wrapText="1"/>
    </xf>
    <xf numFmtId="0" fontId="0" fillId="0" borderId="6" xfId="47" applyFont="1" applyFill="1" applyBorder="1" applyAlignment="1" applyProtection="1">
      <alignment horizontal="center" vertical="center" wrapText="1"/>
    </xf>
    <xf numFmtId="0" fontId="0" fillId="0" borderId="6" xfId="47" applyFont="1" applyFill="1" applyBorder="1" applyAlignment="1" applyProtection="1">
      <alignment horizontal="left" vertical="center" wrapText="1" indent="1"/>
    </xf>
    <xf numFmtId="0" fontId="7" fillId="0" borderId="6" xfId="47" applyFont="1" applyFill="1" applyBorder="1" applyAlignment="1" applyProtection="1">
      <alignment horizontal="left" vertical="center" wrapText="1" indent="1"/>
    </xf>
    <xf numFmtId="0" fontId="9" fillId="0" borderId="7" xfId="47" applyFont="1" applyFill="1" applyBorder="1" applyAlignment="1" applyProtection="1">
      <alignment horizontal="center" vertical="center" wrapText="1"/>
    </xf>
    <xf numFmtId="0" fontId="7" fillId="0" borderId="6" xfId="47" applyFont="1" applyFill="1" applyBorder="1" applyAlignment="1" applyProtection="1">
      <alignment vertical="center" wrapText="1"/>
    </xf>
    <xf numFmtId="49" fontId="9" fillId="0" borderId="6" xfId="47" applyNumberFormat="1" applyFont="1" applyFill="1" applyBorder="1" applyAlignment="1" applyProtection="1">
      <alignment horizontal="center" vertical="center" wrapText="1"/>
    </xf>
    <xf numFmtId="49" fontId="9" fillId="0" borderId="7" xfId="47" applyNumberFormat="1" applyFont="1" applyFill="1" applyBorder="1" applyAlignment="1" applyProtection="1">
      <alignment horizontal="center" vertical="center" wrapText="1"/>
    </xf>
    <xf numFmtId="49" fontId="0" fillId="0" borderId="6" xfId="47" applyNumberFormat="1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vertical="center" wrapText="1"/>
    </xf>
    <xf numFmtId="0" fontId="0" fillId="0" borderId="6" xfId="47" applyFont="1" applyFill="1" applyBorder="1" applyAlignment="1" applyProtection="1">
      <alignment vertical="center" wrapText="1"/>
    </xf>
    <xf numFmtId="49" fontId="0" fillId="0" borderId="7" xfId="47" applyNumberFormat="1" applyFont="1" applyFill="1" applyBorder="1" applyAlignment="1" applyProtection="1">
      <alignment horizontal="center" vertical="center" wrapText="1"/>
    </xf>
    <xf numFmtId="4" fontId="7" fillId="8" borderId="6" xfId="50" applyFont="1" applyBorder="1" applyAlignment="1" applyProtection="1">
      <alignment horizontal="right" vertical="center" wrapText="1"/>
    </xf>
    <xf numFmtId="49" fontId="0" fillId="0" borderId="6" xfId="0" applyFill="1" applyBorder="1" applyAlignment="1" applyProtection="1">
      <alignment horizontal="center" vertical="center" wrapText="1"/>
    </xf>
    <xf numFmtId="4" fontId="9" fillId="0" borderId="47" xfId="50" applyFont="1" applyFill="1" applyBorder="1" applyAlignment="1" applyProtection="1">
      <alignment horizontal="right" vertical="center" wrapText="1"/>
    </xf>
    <xf numFmtId="0" fontId="7" fillId="45" borderId="14" xfId="47" applyFont="1" applyFill="1" applyBorder="1" applyAlignment="1" applyProtection="1">
      <alignment horizontal="center" vertical="center" wrapText="1"/>
    </xf>
    <xf numFmtId="0" fontId="7" fillId="45" borderId="0" xfId="47" applyFont="1" applyFill="1" applyBorder="1" applyAlignment="1" applyProtection="1">
      <alignment horizontal="center" vertical="center" wrapText="1"/>
    </xf>
    <xf numFmtId="0" fontId="7" fillId="45" borderId="0" xfId="32" applyFont="1" applyFill="1" applyBorder="1" applyAlignment="1" applyProtection="1">
      <alignment horizontal="center" vertical="center" wrapText="1"/>
    </xf>
    <xf numFmtId="0" fontId="0" fillId="45" borderId="7" xfId="32" applyFont="1" applyFill="1" applyBorder="1" applyAlignment="1" applyProtection="1">
      <alignment horizontal="center" vertical="center" wrapText="1"/>
    </xf>
    <xf numFmtId="0" fontId="0" fillId="45" borderId="0" xfId="32" applyFont="1" applyFill="1" applyBorder="1" applyAlignment="1" applyProtection="1">
      <alignment horizontal="center" vertical="center" wrapText="1"/>
    </xf>
    <xf numFmtId="0" fontId="0" fillId="45" borderId="18" xfId="32" applyFont="1" applyFill="1" applyBorder="1" applyAlignment="1" applyProtection="1">
      <alignment horizontal="center" vertical="center" wrapText="1"/>
    </xf>
    <xf numFmtId="0" fontId="7" fillId="45" borderId="20" xfId="47" applyFont="1" applyFill="1" applyBorder="1" applyAlignment="1" applyProtection="1">
      <alignment horizontal="center" vertical="center" wrapText="1"/>
    </xf>
    <xf numFmtId="0" fontId="0" fillId="45" borderId="20" xfId="32" applyFont="1" applyFill="1" applyBorder="1" applyAlignment="1" applyProtection="1">
      <alignment horizontal="center" vertical="center" wrapText="1"/>
    </xf>
    <xf numFmtId="0" fontId="0" fillId="45" borderId="24" xfId="32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horizontal="left" vertical="center" wrapText="1" indent="1"/>
    </xf>
    <xf numFmtId="0" fontId="9" fillId="10" borderId="7" xfId="31" applyFont="1" applyFill="1" applyBorder="1" applyAlignment="1" applyProtection="1">
      <alignment horizontal="left" vertical="center" wrapText="1" indent="1"/>
    </xf>
    <xf numFmtId="0" fontId="9" fillId="0" borderId="32" xfId="47" applyFont="1" applyFill="1" applyBorder="1" applyAlignment="1" applyProtection="1">
      <alignment vertical="center" wrapText="1"/>
    </xf>
    <xf numFmtId="0" fontId="0" fillId="0" borderId="32" xfId="47" applyFont="1" applyFill="1" applyBorder="1" applyAlignment="1" applyProtection="1">
      <alignment horizontal="left" vertical="center" wrapText="1" indent="1"/>
    </xf>
    <xf numFmtId="0" fontId="7" fillId="0" borderId="7" xfId="47" applyFont="1" applyFill="1" applyBorder="1" applyAlignment="1" applyProtection="1">
      <alignment horizontal="left" vertical="center" wrapText="1" indent="1"/>
    </xf>
    <xf numFmtId="0" fontId="7" fillId="0" borderId="32" xfId="47" applyFont="1" applyFill="1" applyBorder="1" applyAlignment="1" applyProtection="1">
      <alignment horizontal="left" vertical="center" wrapText="1" indent="1"/>
    </xf>
    <xf numFmtId="0" fontId="0" fillId="0" borderId="18" xfId="47" applyFont="1" applyFill="1" applyBorder="1" applyAlignment="1" applyProtection="1">
      <alignment horizontal="left" vertical="center" wrapText="1" indent="1"/>
    </xf>
    <xf numFmtId="0" fontId="0" fillId="0" borderId="24" xfId="47" applyFont="1" applyFill="1" applyBorder="1" applyAlignment="1" applyProtection="1">
      <alignment horizontal="left" vertical="center" wrapText="1" indent="1"/>
    </xf>
    <xf numFmtId="0" fontId="7" fillId="0" borderId="17" xfId="47" applyNumberFormat="1" applyFont="1" applyFill="1" applyBorder="1" applyAlignment="1" applyProtection="1">
      <alignment horizontal="center" vertical="center" wrapText="1"/>
    </xf>
    <xf numFmtId="49" fontId="9" fillId="0" borderId="0" xfId="0" applyFont="1" applyFill="1" applyBorder="1" applyAlignment="1" applyProtection="1">
      <alignment horizontal="left" vertical="center"/>
    </xf>
    <xf numFmtId="0" fontId="69" fillId="0" borderId="7" xfId="31" applyFont="1" applyFill="1" applyBorder="1" applyAlignment="1" applyProtection="1">
      <alignment vertical="center"/>
    </xf>
    <xf numFmtId="49" fontId="0" fillId="0" borderId="0" xfId="0" applyNumberFormat="1" applyFont="1" applyProtection="1">
      <alignment vertical="top"/>
    </xf>
    <xf numFmtId="4" fontId="7" fillId="46" borderId="28" xfId="33" applyFont="1" applyFill="1" applyBorder="1" applyAlignment="1" applyProtection="1">
      <alignment horizontal="center" vertical="center" wrapText="1"/>
    </xf>
    <xf numFmtId="49" fontId="7" fillId="0" borderId="0" xfId="0" applyFont="1">
      <alignment vertical="top"/>
    </xf>
    <xf numFmtId="0" fontId="70" fillId="7" borderId="0" xfId="47" applyFont="1" applyFill="1" applyBorder="1" applyAlignment="1" applyProtection="1">
      <alignment horizontal="center" vertical="center" wrapText="1"/>
    </xf>
    <xf numFmtId="0" fontId="71" fillId="0" borderId="0" xfId="35" applyFont="1"/>
    <xf numFmtId="0" fontId="72" fillId="7" borderId="0" xfId="42" applyFont="1" applyFill="1" applyBorder="1" applyAlignment="1" applyProtection="1">
      <alignment horizontal="center" vertical="center"/>
    </xf>
    <xf numFmtId="0" fontId="0" fillId="7" borderId="0" xfId="47" applyFont="1" applyFill="1" applyBorder="1" applyAlignment="1" applyProtection="1">
      <alignment vertical="center"/>
    </xf>
    <xf numFmtId="22" fontId="7" fillId="0" borderId="0" xfId="42" applyNumberFormat="1" applyFont="1" applyAlignment="1" applyProtection="1">
      <alignment horizontal="left" vertical="center" wrapText="1"/>
    </xf>
    <xf numFmtId="49" fontId="0" fillId="0" borderId="0" xfId="0" applyNumberFormat="1">
      <alignment vertical="top"/>
    </xf>
    <xf numFmtId="0" fontId="0" fillId="8" borderId="6" xfId="46" applyNumberFormat="1" applyFont="1" applyFill="1" applyBorder="1" applyAlignment="1" applyProtection="1">
      <alignment horizontal="center" vertical="center" wrapText="1"/>
    </xf>
    <xf numFmtId="0" fontId="74" fillId="0" borderId="0" xfId="28" applyFont="1" applyAlignment="1" applyProtection="1">
      <alignment horizontal="center" vertical="center"/>
    </xf>
    <xf numFmtId="0" fontId="7" fillId="0" borderId="0" xfId="42" applyFont="1" applyAlignment="1">
      <alignment vertical="center" wrapText="1"/>
    </xf>
    <xf numFmtId="0" fontId="7" fillId="0" borderId="0" xfId="42" applyFont="1" applyAlignment="1">
      <alignment horizontal="center" vertical="center"/>
    </xf>
    <xf numFmtId="0" fontId="74" fillId="0" borderId="7" xfId="28" applyFont="1" applyBorder="1" applyAlignment="1" applyProtection="1">
      <alignment horizontal="center" vertical="center"/>
    </xf>
    <xf numFmtId="0" fontId="7" fillId="0" borderId="7" xfId="42" applyFont="1" applyBorder="1" applyAlignment="1">
      <alignment vertical="center" wrapText="1"/>
    </xf>
    <xf numFmtId="0" fontId="7" fillId="0" borderId="7" xfId="42" applyFont="1" applyBorder="1" applyAlignment="1">
      <alignment horizontal="center" vertical="center"/>
    </xf>
    <xf numFmtId="49" fontId="7" fillId="12" borderId="10" xfId="47" applyNumberFormat="1" applyFont="1" applyFill="1" applyBorder="1" applyAlignment="1" applyProtection="1">
      <alignment vertical="center" wrapText="1"/>
      <protection locked="0"/>
    </xf>
    <xf numFmtId="49" fontId="0" fillId="2" borderId="17" xfId="47" applyNumberFormat="1" applyFont="1" applyFill="1" applyBorder="1" applyAlignment="1" applyProtection="1">
      <alignment vertical="center" wrapText="1"/>
      <protection locked="0"/>
    </xf>
    <xf numFmtId="49" fontId="0" fillId="2" borderId="10" xfId="47" applyNumberFormat="1" applyFont="1" applyFill="1" applyBorder="1" applyAlignment="1" applyProtection="1">
      <alignment vertical="center" wrapText="1"/>
      <protection locked="0"/>
    </xf>
    <xf numFmtId="49" fontId="7" fillId="7" borderId="10" xfId="47" applyNumberFormat="1" applyFont="1" applyFill="1" applyBorder="1" applyAlignment="1" applyProtection="1">
      <alignment vertical="center" wrapText="1"/>
    </xf>
    <xf numFmtId="49" fontId="0" fillId="12" borderId="10" xfId="47" applyNumberFormat="1" applyFont="1" applyFill="1" applyBorder="1" applyAlignment="1" applyProtection="1">
      <alignment vertical="center" wrapText="1"/>
      <protection locked="0"/>
    </xf>
    <xf numFmtId="49" fontId="49" fillId="0" borderId="0" xfId="28" applyNumberFormat="1" applyAlignment="1" applyProtection="1">
      <alignment vertical="center"/>
      <protection locked="0"/>
    </xf>
    <xf numFmtId="49" fontId="49" fillId="0" borderId="0" xfId="28" applyNumberFormat="1" applyProtection="1">
      <alignment vertical="top"/>
      <protection locked="0"/>
    </xf>
    <xf numFmtId="49" fontId="16" fillId="0" borderId="0" xfId="38" applyFont="1" applyFill="1" applyBorder="1" applyAlignment="1" applyProtection="1">
      <alignment horizontal="left" wrapText="1"/>
    </xf>
    <xf numFmtId="0" fontId="20" fillId="0" borderId="0" xfId="20" applyFont="1" applyFill="1" applyBorder="1" applyAlignment="1" applyProtection="1">
      <alignment horizontal="left" vertical="top" wrapText="1"/>
    </xf>
    <xf numFmtId="0" fontId="43" fillId="7" borderId="0" xfId="38" applyNumberFormat="1" applyFont="1" applyFill="1" applyBorder="1" applyAlignment="1">
      <alignment horizontal="center" vertical="center" wrapText="1"/>
    </xf>
    <xf numFmtId="49" fontId="0" fillId="0" borderId="0" xfId="0" applyBorder="1" applyAlignment="1">
      <alignment horizontal="left" vertical="center" indent="1"/>
    </xf>
    <xf numFmtId="49" fontId="41" fillId="0" borderId="0" xfId="30" applyNumberFormat="1" applyFont="1" applyFill="1" applyBorder="1" applyAlignment="1" applyProtection="1">
      <alignment horizontal="left" vertical="center" wrapText="1" indent="1"/>
    </xf>
    <xf numFmtId="0" fontId="49" fillId="7" borderId="0" xfId="28" applyNumberFormat="1" applyFill="1" applyBorder="1" applyAlignment="1" applyProtection="1">
      <alignment horizontal="left" vertical="center" wrapText="1"/>
    </xf>
    <xf numFmtId="49" fontId="0" fillId="0" borderId="0" xfId="0" applyFill="1" applyBorder="1" applyAlignment="1" applyProtection="1">
      <alignment horizontal="right" vertical="center" indent="1"/>
    </xf>
    <xf numFmtId="49" fontId="49" fillId="0" borderId="0" xfId="28" applyNumberFormat="1" applyFill="1" applyBorder="1" applyAlignment="1" applyProtection="1">
      <alignment horizontal="left" vertical="center" wrapText="1" indent="1"/>
    </xf>
    <xf numFmtId="49" fontId="16" fillId="0" borderId="0" xfId="38" applyFont="1" applyFill="1" applyBorder="1" applyAlignment="1" applyProtection="1">
      <alignment horizontal="justify" vertical="justify" wrapText="1"/>
    </xf>
    <xf numFmtId="0" fontId="21" fillId="0" borderId="0" xfId="38" applyNumberFormat="1" applyFont="1" applyFill="1" applyAlignment="1" applyProtection="1">
      <alignment horizontal="left" vertical="center" wrapText="1"/>
    </xf>
    <xf numFmtId="0" fontId="20" fillId="0" borderId="0" xfId="38" applyNumberFormat="1" applyFont="1" applyFill="1" applyAlignment="1" applyProtection="1">
      <alignment horizontal="left" vertical="center"/>
    </xf>
    <xf numFmtId="0" fontId="20" fillId="10" borderId="33" xfId="26" applyNumberFormat="1" applyFont="1" applyFill="1" applyBorder="1" applyAlignment="1">
      <alignment horizontal="center" vertical="center" wrapText="1"/>
    </xf>
    <xf numFmtId="0" fontId="20" fillId="10" borderId="34" xfId="26" applyNumberFormat="1" applyFont="1" applyFill="1" applyBorder="1" applyAlignment="1">
      <alignment horizontal="center" vertical="center" wrapText="1"/>
    </xf>
    <xf numFmtId="0" fontId="20" fillId="10" borderId="35" xfId="26" applyNumberFormat="1" applyFont="1" applyFill="1" applyBorder="1" applyAlignment="1">
      <alignment horizontal="center" vertical="center" wrapText="1"/>
    </xf>
    <xf numFmtId="0" fontId="16" fillId="0" borderId="0" xfId="38" applyNumberFormat="1" applyFont="1" applyFill="1" applyBorder="1" applyAlignment="1" applyProtection="1">
      <alignment horizontal="justify" vertical="top" wrapText="1"/>
    </xf>
    <xf numFmtId="49" fontId="20" fillId="0" borderId="0" xfId="0" applyFont="1" applyFill="1" applyBorder="1" applyAlignment="1" applyProtection="1">
      <alignment horizontal="left" vertical="top" wrapText="1" indent="2"/>
    </xf>
    <xf numFmtId="49" fontId="16" fillId="7" borderId="14" xfId="38" applyFont="1" applyFill="1" applyBorder="1" applyAlignment="1">
      <alignment horizontal="left" vertical="center" wrapText="1"/>
    </xf>
    <xf numFmtId="49" fontId="16" fillId="7" borderId="0" xfId="38" applyFont="1" applyFill="1" applyBorder="1" applyAlignment="1">
      <alignment horizontal="left" vertical="center" wrapText="1"/>
    </xf>
    <xf numFmtId="0" fontId="16" fillId="0" borderId="0" xfId="38" applyNumberFormat="1" applyFont="1" applyFill="1" applyBorder="1" applyAlignment="1" applyProtection="1">
      <alignment horizontal="justify" vertical="center" wrapText="1"/>
    </xf>
    <xf numFmtId="49" fontId="49" fillId="0" borderId="0" xfId="28" applyNumberFormat="1" applyBorder="1" applyProtection="1">
      <alignment vertical="top"/>
    </xf>
    <xf numFmtId="0" fontId="20" fillId="0" borderId="0" xfId="20" applyFont="1" applyFill="1" applyBorder="1" applyAlignment="1" applyProtection="1">
      <alignment horizontal="center" vertical="top" wrapText="1"/>
    </xf>
    <xf numFmtId="49" fontId="49" fillId="0" borderId="0" xfId="28" applyNumberFormat="1" applyFill="1" applyBorder="1" applyAlignment="1" applyProtection="1">
      <alignment horizontal="left" vertical="top" wrapText="1"/>
    </xf>
    <xf numFmtId="49" fontId="20" fillId="0" borderId="0" xfId="16" applyNumberFormat="1" applyFont="1" applyFill="1" applyBorder="1" applyAlignment="1" applyProtection="1">
      <alignment horizontal="left" vertical="center" wrapText="1" indent="1"/>
    </xf>
    <xf numFmtId="49" fontId="20" fillId="0" borderId="0" xfId="16" applyNumberFormat="1" applyFill="1" applyBorder="1" applyAlignment="1" applyProtection="1">
      <alignment horizontal="left" vertical="center" wrapText="1" indent="1"/>
    </xf>
    <xf numFmtId="0" fontId="49" fillId="7" borderId="0" xfId="28" applyNumberFormat="1" applyFill="1" applyBorder="1" applyAlignment="1" applyProtection="1">
      <alignment horizontal="center" vertical="center" wrapText="1"/>
    </xf>
    <xf numFmtId="0" fontId="49" fillId="0" borderId="0" xfId="28" applyAlignment="1" applyProtection="1">
      <alignment horizontal="left" vertical="center"/>
    </xf>
    <xf numFmtId="49" fontId="16" fillId="7" borderId="14" xfId="38" applyFont="1" applyFill="1" applyBorder="1" applyAlignment="1">
      <alignment vertical="center" wrapText="1"/>
    </xf>
    <xf numFmtId="49" fontId="16" fillId="7" borderId="0" xfId="38" applyFont="1" applyFill="1" applyBorder="1" applyAlignment="1">
      <alignment vertical="center" wrapText="1"/>
    </xf>
    <xf numFmtId="49" fontId="0" fillId="0" borderId="0" xfId="0" applyFill="1" applyBorder="1" applyAlignment="1" applyProtection="1">
      <alignment horizontal="right" vertical="top" indent="1"/>
    </xf>
    <xf numFmtId="0" fontId="20" fillId="0" borderId="0" xfId="20" applyFont="1" applyFill="1" applyBorder="1" applyAlignment="1" applyProtection="1">
      <alignment horizontal="left" vertical="center" wrapText="1"/>
    </xf>
    <xf numFmtId="49" fontId="16" fillId="0" borderId="0" xfId="0" applyFont="1" applyFill="1" applyBorder="1" applyAlignment="1" applyProtection="1">
      <alignment horizontal="left" vertical="center" wrapText="1"/>
    </xf>
    <xf numFmtId="49" fontId="0" fillId="0" borderId="0" xfId="0" applyBorder="1" applyAlignment="1">
      <alignment vertical="center"/>
    </xf>
    <xf numFmtId="0" fontId="20" fillId="0" borderId="7" xfId="49" applyFont="1" applyFill="1" applyBorder="1" applyAlignment="1">
      <alignment horizontal="center" vertical="center" wrapText="1"/>
    </xf>
    <xf numFmtId="0" fontId="7" fillId="7" borderId="29" xfId="45" applyFont="1" applyFill="1" applyBorder="1" applyAlignment="1" applyProtection="1">
      <alignment horizontal="right" vertical="center" wrapText="1" indent="1"/>
    </xf>
    <xf numFmtId="0" fontId="0" fillId="0" borderId="47" xfId="32" applyFont="1" applyFill="1" applyBorder="1" applyAlignment="1" applyProtection="1">
      <alignment horizontal="center" vertical="center" wrapText="1"/>
    </xf>
    <xf numFmtId="0" fontId="0" fillId="0" borderId="7" xfId="32" applyFont="1" applyFill="1" applyBorder="1" applyAlignment="1" applyProtection="1">
      <alignment horizontal="center" vertical="center" wrapText="1"/>
    </xf>
    <xf numFmtId="0" fontId="0" fillId="0" borderId="49" xfId="32" applyFont="1" applyFill="1" applyBorder="1" applyAlignment="1" applyProtection="1">
      <alignment horizontal="center" vertical="center" wrapText="1"/>
    </xf>
    <xf numFmtId="0" fontId="0" fillId="0" borderId="6" xfId="32" applyFont="1" applyFill="1" applyBorder="1" applyAlignment="1" applyProtection="1">
      <alignment horizontal="center" vertical="center" wrapText="1"/>
    </xf>
    <xf numFmtId="0" fontId="0" fillId="0" borderId="14" xfId="32" applyFont="1" applyFill="1" applyBorder="1" applyAlignment="1" applyProtection="1">
      <alignment horizontal="center" vertical="center" wrapText="1"/>
    </xf>
    <xf numFmtId="49" fontId="0" fillId="0" borderId="6" xfId="0" applyFill="1" applyBorder="1" applyAlignment="1" applyProtection="1">
      <alignment horizontal="center" vertical="center" wrapText="1"/>
    </xf>
    <xf numFmtId="49" fontId="0" fillId="0" borderId="7" xfId="0" applyFill="1" applyBorder="1" applyAlignment="1" applyProtection="1">
      <alignment horizontal="center" vertical="center" wrapText="1"/>
    </xf>
    <xf numFmtId="0" fontId="0" fillId="0" borderId="6" xfId="47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horizontal="center" vertical="center" wrapText="1"/>
    </xf>
    <xf numFmtId="0" fontId="0" fillId="0" borderId="0" xfId="47" applyFont="1" applyFill="1" applyAlignment="1" applyProtection="1">
      <alignment horizontal="left" vertical="center" wrapText="1"/>
    </xf>
    <xf numFmtId="0" fontId="7" fillId="0" borderId="0" xfId="47" applyFont="1" applyFill="1" applyAlignment="1" applyProtection="1">
      <alignment horizontal="left" vertical="center" wrapText="1"/>
    </xf>
    <xf numFmtId="0" fontId="7" fillId="0" borderId="6" xfId="32" applyFont="1" applyFill="1" applyBorder="1" applyAlignment="1" applyProtection="1">
      <alignment horizontal="center" vertical="center" wrapText="1"/>
    </xf>
    <xf numFmtId="0" fontId="7" fillId="0" borderId="7" xfId="32" applyFont="1" applyFill="1" applyBorder="1" applyAlignment="1" applyProtection="1">
      <alignment horizontal="center" vertical="center" wrapText="1"/>
    </xf>
    <xf numFmtId="0" fontId="7" fillId="0" borderId="14" xfId="32" applyFont="1" applyFill="1" applyBorder="1" applyAlignment="1" applyProtection="1">
      <alignment horizontal="center" vertical="center" wrapText="1"/>
    </xf>
    <xf numFmtId="0" fontId="7" fillId="7" borderId="6" xfId="47" applyFont="1" applyFill="1" applyBorder="1" applyAlignment="1" applyProtection="1">
      <alignment horizontal="center" vertical="center" wrapText="1"/>
    </xf>
    <xf numFmtId="0" fontId="7" fillId="7" borderId="14" xfId="47" applyFont="1" applyFill="1" applyBorder="1" applyAlignment="1" applyProtection="1">
      <alignment horizontal="center" vertical="center" wrapText="1"/>
    </xf>
    <xf numFmtId="0" fontId="0" fillId="7" borderId="7" xfId="47" applyFont="1" applyFill="1" applyBorder="1" applyAlignment="1" applyProtection="1">
      <alignment horizontal="center" vertical="center" wrapText="1"/>
    </xf>
    <xf numFmtId="0" fontId="7" fillId="7" borderId="0" xfId="47" applyFont="1" applyFill="1" applyBorder="1" applyAlignment="1" applyProtection="1">
      <alignment horizontal="center" vertical="center" wrapText="1"/>
    </xf>
    <xf numFmtId="49" fontId="7" fillId="7" borderId="27" xfId="47" applyNumberFormat="1" applyFont="1" applyFill="1" applyBorder="1" applyAlignment="1" applyProtection="1">
      <alignment horizontal="center" vertical="center" wrapText="1"/>
    </xf>
    <xf numFmtId="49" fontId="7" fillId="7" borderId="14" xfId="47" applyNumberFormat="1" applyFont="1" applyFill="1" applyBorder="1" applyAlignment="1" applyProtection="1">
      <alignment horizontal="center" vertical="center" wrapText="1"/>
    </xf>
    <xf numFmtId="49" fontId="7" fillId="7" borderId="27" xfId="47" applyNumberFormat="1" applyFont="1" applyFill="1" applyBorder="1" applyAlignment="1" applyProtection="1">
      <alignment horizontal="left" vertical="center" wrapText="1"/>
    </xf>
    <xf numFmtId="49" fontId="7" fillId="7" borderId="14" xfId="47" applyNumberFormat="1" applyFont="1" applyFill="1" applyBorder="1" applyAlignment="1" applyProtection="1">
      <alignment horizontal="left" vertical="center" wrapText="1"/>
    </xf>
    <xf numFmtId="0" fontId="0" fillId="0" borderId="26" xfId="32" applyFont="1" applyFill="1" applyBorder="1" applyAlignment="1" applyProtection="1">
      <alignment horizontal="center" vertical="center" wrapText="1"/>
    </xf>
    <xf numFmtId="0" fontId="0" fillId="0" borderId="30" xfId="32" applyFont="1" applyFill="1" applyBorder="1" applyAlignment="1" applyProtection="1">
      <alignment horizontal="center" vertical="center" wrapText="1"/>
    </xf>
    <xf numFmtId="4" fontId="7" fillId="0" borderId="27" xfId="47" applyNumberFormat="1" applyFont="1" applyFill="1" applyBorder="1" applyAlignment="1" applyProtection="1">
      <alignment horizontal="right" vertical="center" wrapText="1"/>
    </xf>
    <xf numFmtId="4" fontId="7" fillId="0" borderId="14" xfId="47" applyNumberFormat="1" applyFont="1" applyFill="1" applyBorder="1" applyAlignment="1" applyProtection="1">
      <alignment horizontal="right" vertical="center" wrapText="1"/>
    </xf>
    <xf numFmtId="4" fontId="7" fillId="12" borderId="27" xfId="47" applyNumberFormat="1" applyFont="1" applyFill="1" applyBorder="1" applyAlignment="1" applyProtection="1">
      <alignment horizontal="right" vertical="center" wrapText="1"/>
      <protection locked="0"/>
    </xf>
    <xf numFmtId="4" fontId="7" fillId="12" borderId="14" xfId="47" applyNumberFormat="1" applyFont="1" applyFill="1" applyBorder="1" applyAlignment="1" applyProtection="1">
      <alignment horizontal="right" vertical="center" wrapText="1"/>
      <protection locked="0"/>
    </xf>
    <xf numFmtId="4" fontId="7" fillId="0" borderId="26" xfId="47" applyNumberFormat="1" applyFont="1" applyFill="1" applyBorder="1" applyAlignment="1" applyProtection="1">
      <alignment horizontal="center" vertical="top" wrapText="1"/>
    </xf>
    <xf numFmtId="4" fontId="7" fillId="0" borderId="21" xfId="47" applyNumberFormat="1" applyFont="1" applyFill="1" applyBorder="1" applyAlignment="1" applyProtection="1">
      <alignment horizontal="center" vertical="top" wrapText="1"/>
    </xf>
    <xf numFmtId="3" fontId="7" fillId="0" borderId="26" xfId="47" applyNumberFormat="1" applyFont="1" applyFill="1" applyBorder="1" applyAlignment="1" applyProtection="1">
      <alignment horizontal="center" vertical="center" wrapText="1"/>
    </xf>
    <xf numFmtId="3" fontId="7" fillId="0" borderId="21" xfId="47" applyNumberFormat="1" applyFont="1" applyFill="1" applyBorder="1" applyAlignment="1" applyProtection="1">
      <alignment horizontal="center" vertical="center" wrapText="1"/>
    </xf>
    <xf numFmtId="49" fontId="7" fillId="0" borderId="26" xfId="47" applyNumberFormat="1" applyFont="1" applyFill="1" applyBorder="1" applyAlignment="1" applyProtection="1">
      <alignment horizontal="center" vertical="center" wrapText="1"/>
    </xf>
    <xf numFmtId="49" fontId="7" fillId="0" borderId="21" xfId="47" applyNumberFormat="1" applyFont="1" applyFill="1" applyBorder="1" applyAlignment="1" applyProtection="1">
      <alignment horizontal="center" vertical="center" wrapText="1"/>
    </xf>
    <xf numFmtId="49" fontId="7" fillId="7" borderId="48" xfId="47" applyNumberFormat="1" applyFont="1" applyFill="1" applyBorder="1" applyAlignment="1" applyProtection="1">
      <alignment horizontal="center" vertical="center" wrapText="1"/>
    </xf>
    <xf numFmtId="49" fontId="7" fillId="7" borderId="21" xfId="47" applyNumberFormat="1" applyFont="1" applyFill="1" applyBorder="1" applyAlignment="1" applyProtection="1">
      <alignment horizontal="center" vertical="center" wrapText="1"/>
    </xf>
    <xf numFmtId="49" fontId="7" fillId="12" borderId="27" xfId="47" applyNumberFormat="1" applyFont="1" applyFill="1" applyBorder="1" applyAlignment="1" applyProtection="1">
      <alignment horizontal="center" vertical="center" wrapText="1"/>
      <protection locked="0"/>
    </xf>
    <xf numFmtId="49" fontId="7" fillId="12" borderId="14" xfId="47" applyNumberFormat="1" applyFont="1" applyFill="1" applyBorder="1" applyAlignment="1" applyProtection="1">
      <alignment horizontal="center" vertical="center" wrapText="1"/>
      <protection locked="0"/>
    </xf>
    <xf numFmtId="0" fontId="20" fillId="0" borderId="18" xfId="48" applyFont="1" applyBorder="1" applyAlignment="1">
      <alignment horizontal="center" vertical="center"/>
    </xf>
    <xf numFmtId="49" fontId="7" fillId="0" borderId="30" xfId="47" applyNumberFormat="1" applyFont="1" applyFill="1" applyBorder="1" applyAlignment="1" applyProtection="1">
      <alignment horizontal="center" vertical="center" wrapText="1"/>
    </xf>
    <xf numFmtId="4" fontId="7" fillId="0" borderId="30" xfId="47" applyNumberFormat="1" applyFont="1" applyFill="1" applyBorder="1" applyAlignment="1" applyProtection="1">
      <alignment horizontal="center" vertical="top" wrapText="1"/>
    </xf>
    <xf numFmtId="3" fontId="7" fillId="0" borderId="30" xfId="47" applyNumberFormat="1" applyFont="1" applyFill="1" applyBorder="1" applyAlignment="1" applyProtection="1">
      <alignment horizontal="center" vertical="center" wrapText="1"/>
    </xf>
    <xf numFmtId="49" fontId="7" fillId="7" borderId="36" xfId="47" applyNumberFormat="1" applyFont="1" applyFill="1" applyBorder="1" applyAlignment="1" applyProtection="1">
      <alignment horizontal="left" vertical="center" wrapText="1"/>
    </xf>
    <xf numFmtId="49" fontId="7" fillId="12" borderId="36" xfId="47" applyNumberFormat="1" applyFont="1" applyFill="1" applyBorder="1" applyAlignment="1" applyProtection="1">
      <alignment horizontal="center" vertical="center" wrapText="1"/>
      <protection locked="0"/>
    </xf>
    <xf numFmtId="49" fontId="7" fillId="7" borderId="46" xfId="47" applyNumberFormat="1" applyFont="1" applyFill="1" applyBorder="1" applyAlignment="1" applyProtection="1">
      <alignment horizontal="center" vertical="center" wrapText="1"/>
    </xf>
    <xf numFmtId="4" fontId="7" fillId="0" borderId="36" xfId="47" applyNumberFormat="1" applyFont="1" applyFill="1" applyBorder="1" applyAlignment="1" applyProtection="1">
      <alignment horizontal="right" vertical="center" wrapText="1"/>
    </xf>
    <xf numFmtId="4" fontId="7" fillId="12" borderId="36" xfId="47" applyNumberFormat="1" applyFont="1" applyFill="1" applyBorder="1" applyAlignment="1" applyProtection="1">
      <alignment horizontal="right" vertical="center" wrapText="1"/>
      <protection locked="0"/>
    </xf>
    <xf numFmtId="49" fontId="33" fillId="14" borderId="31" xfId="0" applyFont="1" applyFill="1" applyBorder="1" applyAlignment="1" applyProtection="1">
      <alignment horizontal="left" vertical="center" indent="1"/>
    </xf>
    <xf numFmtId="49" fontId="7" fillId="7" borderId="36" xfId="47" applyNumberFormat="1" applyFont="1" applyFill="1" applyBorder="1" applyAlignment="1" applyProtection="1">
      <alignment horizontal="center" vertical="center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68" builtinId="30" hidden="1"/>
    <cellStyle name="20% — акцент2" xfId="72" builtinId="34" hidden="1"/>
    <cellStyle name="20% — акцент3" xfId="76" builtinId="38" hidden="1"/>
    <cellStyle name="20% — акцент4" xfId="80" builtinId="42" hidden="1"/>
    <cellStyle name="20% — акцент5" xfId="84" builtinId="46" hidden="1"/>
    <cellStyle name="20% — акцент6" xfId="88" builtinId="50" hidden="1"/>
    <cellStyle name="40% — акцент1" xfId="69" builtinId="31" hidden="1"/>
    <cellStyle name="40% — акцент2" xfId="73" builtinId="35" hidden="1"/>
    <cellStyle name="40% — акцент3" xfId="77" builtinId="39" hidden="1"/>
    <cellStyle name="40% — акцент4" xfId="81" builtinId="43" hidden="1"/>
    <cellStyle name="40% — акцент5" xfId="85" builtinId="47" hidden="1"/>
    <cellStyle name="40% — акцент6" xfId="89" builtinId="51" hidden="1"/>
    <cellStyle name="60% — акцент1" xfId="70" builtinId="32" hidden="1"/>
    <cellStyle name="60% — акцент2" xfId="74" builtinId="36" hidden="1"/>
    <cellStyle name="60% — акцент3" xfId="78" builtinId="40" hidden="1"/>
    <cellStyle name="60% — акцент4" xfId="82" builtinId="44" hidden="1"/>
    <cellStyle name="60% — акцент5" xfId="86" builtinId="48" hidden="1"/>
    <cellStyle name="60% — акцент6" xfId="90" builtinId="52" hidden="1"/>
    <cellStyle name="Cells 2" xfId="16"/>
    <cellStyle name="Currency [0]" xfId="17"/>
    <cellStyle name="currency1" xfId="92"/>
    <cellStyle name="Currency2" xfId="18"/>
    <cellStyle name="currency3" xfId="93"/>
    <cellStyle name="currency4" xfId="94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7" builtinId="29" hidden="1"/>
    <cellStyle name="Акцент2" xfId="71" builtinId="33" hidden="1"/>
    <cellStyle name="Акцент3" xfId="75" builtinId="37" hidden="1"/>
    <cellStyle name="Акцент4" xfId="79" builtinId="41" hidden="1"/>
    <cellStyle name="Акцент5" xfId="83" builtinId="45" hidden="1"/>
    <cellStyle name="Акцент6" xfId="87" builtinId="49" hidden="1"/>
    <cellStyle name="Ввод " xfId="27" builtinId="20" customBuiltin="1"/>
    <cellStyle name="Вывод" xfId="59" builtinId="21" hidden="1"/>
    <cellStyle name="Вычисление" xfId="60" builtinId="22" hidden="1"/>
    <cellStyle name="Гиперссылка" xfId="28" builtinId="8"/>
    <cellStyle name="Гиперссылка 2 2" xfId="29"/>
    <cellStyle name="Гиперссылка 4" xfId="30"/>
    <cellStyle name="Денежный" xfId="97" builtinId="4" hidden="1"/>
    <cellStyle name="Денежный [0]" xfId="98" builtinId="7" hidden="1"/>
    <cellStyle name="Заголовок" xfId="31"/>
    <cellStyle name="Заголовок 1" xfId="52" builtinId="16" hidden="1"/>
    <cellStyle name="Заголовок 2" xfId="53" builtinId="17" hidden="1"/>
    <cellStyle name="Заголовок 3" xfId="54" builtinId="18" hidden="1"/>
    <cellStyle name="Заголовок 4" xfId="55" builtinId="19" hidden="1"/>
    <cellStyle name="ЗаголовокСтолбца" xfId="32"/>
    <cellStyle name="Значение" xfId="33"/>
    <cellStyle name="Итог" xfId="66" builtinId="25" hidden="1"/>
    <cellStyle name="Контрольная ячейка" xfId="62" builtinId="23" hidden="1"/>
    <cellStyle name="Название" xfId="51" builtinId="15" hidden="1"/>
    <cellStyle name="Нейтральный" xfId="58" builtinId="28" hidden="1"/>
    <cellStyle name="Обычный" xfId="0" builtinId="0"/>
    <cellStyle name="Обычный 10" xfId="34"/>
    <cellStyle name="Обычный 11" xfId="35"/>
    <cellStyle name="Обычный 2" xfId="36"/>
    <cellStyle name="Обычный 3 2" xfId="37"/>
    <cellStyle name="Обычный 3 3" xfId="38"/>
    <cellStyle name="Обычный_46EE(v6.1.1)" xfId="39"/>
    <cellStyle name="Обычный_INVEST.WARM.PLAN.4.78(v0.1)" xfId="40"/>
    <cellStyle name="Обычный_KRU.TARIFF.FACT-0.3" xfId="41"/>
    <cellStyle name="Обычный_MINENERGO.340.PRIL79(v0.1)" xfId="42"/>
    <cellStyle name="Обычный_PASSPORT.TEPLO.PROIZV.2016(v1.0)" xfId="91"/>
    <cellStyle name="Обычный_PREDEL.JKH.2010(v1.3)" xfId="43"/>
    <cellStyle name="Обычный_razrabotka_sablonov_po_WKU" xfId="44"/>
    <cellStyle name="Обычный_SIMPLE_1_massive2" xfId="45"/>
    <cellStyle name="Обычный_ЖКУ_проект3" xfId="46"/>
    <cellStyle name="Обычный_Мониторинг инвестиций" xfId="47"/>
    <cellStyle name="Обычный_Новая проверка голубых" xfId="100"/>
    <cellStyle name="Обычный_Шаблон по источникам для Модуля Реестр (2)" xfId="48"/>
    <cellStyle name="Обычный_Шаблон по источникам для Модуля Реестр (2) 2" xfId="49"/>
    <cellStyle name="Открывавшаяся гиперссылка" xfId="101" builtinId="9" hidden="1"/>
    <cellStyle name="Плохой" xfId="57" builtinId="27" hidden="1"/>
    <cellStyle name="Пояснение" xfId="65" builtinId="53" hidden="1"/>
    <cellStyle name="Примечание" xfId="64" builtinId="10" hidden="1"/>
    <cellStyle name="Процентный" xfId="99" builtinId="5" hidden="1"/>
    <cellStyle name="Связанная ячейка" xfId="61" builtinId="24" hidden="1"/>
    <cellStyle name="Текст предупреждения" xfId="63" builtinId="11" hidden="1"/>
    <cellStyle name="Финансовый" xfId="95" builtinId="3" hidden="1"/>
    <cellStyle name="Финансовый [0]" xfId="96" builtinId="6" hidden="1"/>
    <cellStyle name="ФормулаВБ_Мониторинг инвестиций" xfId="50"/>
    <cellStyle name="Хороший" xfId="56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476884</xdr:rowOff>
    </xdr:from>
    <xdr:to>
      <xdr:col>3</xdr:col>
      <xdr:colOff>0</xdr:colOff>
      <xdr:row>114</xdr:row>
      <xdr:rowOff>187959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29640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  <a:endParaRPr lang="ru-RU"/>
        </a:p>
      </xdr:txBody>
    </xdr:sp>
    <xdr:clientData/>
  </xdr:twoCellAnchor>
  <xdr:twoCellAnchor editAs="absolute">
    <xdr:from>
      <xdr:col>1</xdr:col>
      <xdr:colOff>0</xdr:colOff>
      <xdr:row>18</xdr:row>
      <xdr:rowOff>13334</xdr:rowOff>
    </xdr:from>
    <xdr:to>
      <xdr:col>3</xdr:col>
      <xdr:colOff>0</xdr:colOff>
      <xdr:row>18</xdr:row>
      <xdr:rowOff>476884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285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121284</xdr:rowOff>
    </xdr:from>
    <xdr:to>
      <xdr:col>3</xdr:col>
      <xdr:colOff>0</xdr:colOff>
      <xdr:row>18</xdr:row>
      <xdr:rowOff>13334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6930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38734</xdr:rowOff>
    </xdr:from>
    <xdr:to>
      <xdr:col>3</xdr:col>
      <xdr:colOff>0</xdr:colOff>
      <xdr:row>15</xdr:row>
      <xdr:rowOff>121284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0575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60959</xdr:rowOff>
    </xdr:from>
    <xdr:to>
      <xdr:col>3</xdr:col>
      <xdr:colOff>0</xdr:colOff>
      <xdr:row>13</xdr:row>
      <xdr:rowOff>38734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220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92709</xdr:rowOff>
    </xdr:from>
    <xdr:to>
      <xdr:col>3</xdr:col>
      <xdr:colOff>0</xdr:colOff>
      <xdr:row>12</xdr:row>
      <xdr:rowOff>60959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7865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143509</xdr:rowOff>
    </xdr:from>
    <xdr:to>
      <xdr:col>3</xdr:col>
      <xdr:colOff>0</xdr:colOff>
      <xdr:row>10</xdr:row>
      <xdr:rowOff>92709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15109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105</xdr:row>
      <xdr:rowOff>114299</xdr:rowOff>
    </xdr:from>
    <xdr:to>
      <xdr:col>9</xdr:col>
      <xdr:colOff>181724</xdr:colOff>
      <xdr:row>107</xdr:row>
      <xdr:rowOff>165299</xdr:rowOff>
    </xdr:to>
    <xdr:sp macro="[0]!Instruction.cmdGetUpdate_Click" textlink="">
      <xdr:nvSpPr>
        <xdr:cNvPr id="13" name="cmdGetUpdate"/>
        <xdr:cNvSpPr txBox="1">
          <a:spLocks noChangeArrowheads="1"/>
        </xdr:cNvSpPr>
      </xdr:nvSpPr>
      <xdr:spPr bwMode="auto">
        <a:xfrm>
          <a:off x="2619374" y="4572000"/>
          <a:ext cx="16200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105</xdr:row>
      <xdr:rowOff>114300</xdr:rowOff>
    </xdr:from>
    <xdr:to>
      <xdr:col>15</xdr:col>
      <xdr:colOff>105525</xdr:colOff>
      <xdr:row>107</xdr:row>
      <xdr:rowOff>165300</xdr:rowOff>
    </xdr:to>
    <xdr:sp macro="[0]!Instruction.cmdShowHideUpdateLog_Click" textlink="">
      <xdr:nvSpPr>
        <xdr:cNvPr id="14" name="cmdShowHideUpdateLog"/>
        <xdr:cNvSpPr txBox="1">
          <a:spLocks noChangeArrowheads="1"/>
        </xdr:cNvSpPr>
      </xdr:nvSpPr>
      <xdr:spPr bwMode="auto">
        <a:xfrm>
          <a:off x="4314825" y="4572000"/>
          <a:ext cx="16200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 editAs="absolute">
    <xdr:from>
      <xdr:col>1</xdr:col>
      <xdr:colOff>0</xdr:colOff>
      <xdr:row>4</xdr:row>
      <xdr:rowOff>403859</xdr:rowOff>
    </xdr:from>
    <xdr:to>
      <xdr:col>3</xdr:col>
      <xdr:colOff>0</xdr:colOff>
      <xdr:row>7</xdr:row>
      <xdr:rowOff>143509</xdr:rowOff>
    </xdr:to>
    <xdr:sp macro="[0]!Instruction.BlockClick" textlink="">
      <xdr:nvSpPr>
        <xdr:cNvPr id="18" name="InstrBlock_1"/>
        <xdr:cNvSpPr txBox="1">
          <a:spLocks noChangeArrowheads="1"/>
        </xdr:cNvSpPr>
      </xdr:nvSpPr>
      <xdr:spPr bwMode="auto">
        <a:xfrm>
          <a:off x="219075" y="1051559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  <a:endParaRPr lang="ru-RU"/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30342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30343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30344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30345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30346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30347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30348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115</xdr:row>
      <xdr:rowOff>19050</xdr:rowOff>
    </xdr:to>
    <xdr:pic macro="[0]!Instruction.BlockClick">
      <xdr:nvPicPr>
        <xdr:cNvPr id="230349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47625</xdr:rowOff>
    </xdr:from>
    <xdr:to>
      <xdr:col>4</xdr:col>
      <xdr:colOff>257175</xdr:colOff>
      <xdr:row>102</xdr:row>
      <xdr:rowOff>9525</xdr:rowOff>
    </xdr:to>
    <xdr:pic macro="[0]!Instruction.chkUpdates_Click">
      <xdr:nvPicPr>
        <xdr:cNvPr id="23035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57150</xdr:rowOff>
    </xdr:from>
    <xdr:to>
      <xdr:col>4</xdr:col>
      <xdr:colOff>257175</xdr:colOff>
      <xdr:row>104</xdr:row>
      <xdr:rowOff>19050</xdr:rowOff>
    </xdr:to>
    <xdr:pic macro="[0]!Instruction.chkUpdates_Click">
      <xdr:nvPicPr>
        <xdr:cNvPr id="23035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57150</xdr:rowOff>
    </xdr:from>
    <xdr:to>
      <xdr:col>4</xdr:col>
      <xdr:colOff>257175</xdr:colOff>
      <xdr:row>104</xdr:row>
      <xdr:rowOff>19050</xdr:rowOff>
    </xdr:to>
    <xdr:pic>
      <xdr:nvPicPr>
        <xdr:cNvPr id="23035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47625</xdr:rowOff>
    </xdr:from>
    <xdr:to>
      <xdr:col>4</xdr:col>
      <xdr:colOff>257175</xdr:colOff>
      <xdr:row>102</xdr:row>
      <xdr:rowOff>9525</xdr:rowOff>
    </xdr:to>
    <xdr:pic macro="[0]!Instruction.chkUpdates_Click">
      <xdr:nvPicPr>
        <xdr:cNvPr id="23035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105</xdr:row>
      <xdr:rowOff>104775</xdr:rowOff>
    </xdr:from>
    <xdr:to>
      <xdr:col>5</xdr:col>
      <xdr:colOff>180975</xdr:colOff>
      <xdr:row>107</xdr:row>
      <xdr:rowOff>142875</xdr:rowOff>
    </xdr:to>
    <xdr:pic macro="[0]!Instruction.cmdGetUpdate_Click">
      <xdr:nvPicPr>
        <xdr:cNvPr id="230354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105</xdr:row>
      <xdr:rowOff>104775</xdr:rowOff>
    </xdr:from>
    <xdr:to>
      <xdr:col>11</xdr:col>
      <xdr:colOff>104775</xdr:colOff>
      <xdr:row>107</xdr:row>
      <xdr:rowOff>142875</xdr:rowOff>
    </xdr:to>
    <xdr:pic macro="[0]!Instruction.cmdShowHideUpdateLog_Click">
      <xdr:nvPicPr>
        <xdr:cNvPr id="230355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381000</xdr:colOff>
      <xdr:row>2</xdr:row>
      <xdr:rowOff>9525</xdr:rowOff>
    </xdr:from>
    <xdr:to>
      <xdr:col>2</xdr:col>
      <xdr:colOff>1466850</xdr:colOff>
      <xdr:row>2</xdr:row>
      <xdr:rowOff>228600</xdr:rowOff>
    </xdr:to>
    <xdr:sp macro="" textlink="">
      <xdr:nvSpPr>
        <xdr:cNvPr id="205588" name="cmdAct_1" hidden="1"/>
        <xdr:cNvSpPr txBox="1">
          <a:spLocks noChangeArrowheads="1"/>
        </xdr:cNvSpPr>
      </xdr:nvSpPr>
      <xdr:spPr bwMode="auto">
        <a:xfrm>
          <a:off x="1181100" y="352425"/>
          <a:ext cx="1085850" cy="219075"/>
        </a:xfrm>
        <a:prstGeom prst="rect">
          <a:avLst/>
        </a:prstGeom>
        <a:solidFill>
          <a:srgbClr val="B3FF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230357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7" name="cmdNoAct_1" hidden="1"/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230359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2</xdr:row>
      <xdr:rowOff>0</xdr:rowOff>
    </xdr:from>
    <xdr:to>
      <xdr:col>4</xdr:col>
      <xdr:colOff>190500</xdr:colOff>
      <xdr:row>2</xdr:row>
      <xdr:rowOff>219075</xdr:rowOff>
    </xdr:to>
    <xdr:sp macro="" textlink="">
      <xdr:nvSpPr>
        <xdr:cNvPr id="205592" name="cmdNoInet_1"/>
        <xdr:cNvSpPr txBox="1">
          <a:spLocks noChangeArrowheads="1"/>
        </xdr:cNvSpPr>
      </xdr:nvSpPr>
      <xdr:spPr bwMode="auto">
        <a:xfrm>
          <a:off x="1066800" y="342900"/>
          <a:ext cx="1695450" cy="219075"/>
        </a:xfrm>
        <a:prstGeom prst="rect">
          <a:avLst/>
        </a:prstGeom>
        <a:solidFill>
          <a:srgbClr val="FFCC6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twoCellAnchor editAs="oneCell">
    <xdr:from>
      <xdr:col>2</xdr:col>
      <xdr:colOff>247650</xdr:colOff>
      <xdr:row>1</xdr:row>
      <xdr:rowOff>133350</xdr:rowOff>
    </xdr:from>
    <xdr:to>
      <xdr:col>2</xdr:col>
      <xdr:colOff>495300</xdr:colOff>
      <xdr:row>4</xdr:row>
      <xdr:rowOff>0</xdr:rowOff>
    </xdr:to>
    <xdr:sp macro="" textlink="">
      <xdr:nvSpPr>
        <xdr:cNvPr id="205593" name="cmdNoInet_2"/>
        <xdr:cNvSpPr txBox="1">
          <a:spLocks noChangeArrowheads="1"/>
        </xdr:cNvSpPr>
      </xdr:nvSpPr>
      <xdr:spPr bwMode="auto">
        <a:xfrm>
          <a:off x="1047750" y="266700"/>
          <a:ext cx="247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ru-RU" sz="1800" b="1" i="0" u="none" strike="noStrike" baseline="0">
              <a:solidFill>
                <a:srgbClr val="FFFFFF"/>
              </a:solidFill>
              <a:latin typeface="Calibri"/>
            </a:rPr>
            <a:t>!</a:t>
          </a:r>
        </a:p>
      </xdr:txBody>
    </xdr:sp>
    <xdr:clientData/>
  </xdr:twoCellAnchor>
  <xdr:twoCellAnchor>
    <xdr:from>
      <xdr:col>19</xdr:col>
      <xdr:colOff>123825</xdr:colOff>
      <xdr:row>1</xdr:row>
      <xdr:rowOff>76200</xdr:rowOff>
    </xdr:from>
    <xdr:to>
      <xdr:col>24</xdr:col>
      <xdr:colOff>295274</xdr:colOff>
      <xdr:row>2</xdr:row>
      <xdr:rowOff>152400</xdr:rowOff>
    </xdr:to>
    <xdr:sp macro="[0]!modInstruction.cmdStart_Click_Handler" textlink="">
      <xdr:nvSpPr>
        <xdr:cNvPr id="51" name="cmdStart" hidden="1"/>
        <xdr:cNvSpPr>
          <a:spLocks noChangeArrowheads="1"/>
        </xdr:cNvSpPr>
      </xdr:nvSpPr>
      <xdr:spPr bwMode="auto">
        <a:xfrm>
          <a:off x="7134225" y="209550"/>
          <a:ext cx="1647824" cy="285750"/>
        </a:xfrm>
        <a:prstGeom prst="roundRect">
          <a:avLst>
            <a:gd name="adj" fmla="val 0"/>
          </a:avLst>
        </a:prstGeom>
        <a:gradFill rotWithShape="1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3175" algn="ctr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19050</xdr:rowOff>
    </xdr:from>
    <xdr:to>
      <xdr:col>5</xdr:col>
      <xdr:colOff>476249</xdr:colOff>
      <xdr:row>1</xdr:row>
      <xdr:rowOff>0</xdr:rowOff>
    </xdr:to>
    <xdr:sp macro="[0]!modUpdTemplLogger.Clear" textlink="">
      <xdr:nvSpPr>
        <xdr:cNvPr id="4" name="cmdClearLog"/>
        <xdr:cNvSpPr>
          <a:spLocks noChangeArrowheads="1"/>
        </xdr:cNvSpPr>
      </xdr:nvSpPr>
      <xdr:spPr bwMode="auto">
        <a:xfrm>
          <a:off x="9525000" y="19050"/>
          <a:ext cx="1647824" cy="285750"/>
        </a:xfrm>
        <a:prstGeom prst="roundRect">
          <a:avLst>
            <a:gd name="adj" fmla="val 0"/>
          </a:avLst>
        </a:prstGeom>
        <a:gradFill rotWithShape="1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3175" algn="ctr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Очистить лог</a:t>
          </a:r>
          <a:endParaRPr lang="ru-RU" sz="900">
            <a:effectLst/>
          </a:endParaRP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342900</xdr:colOff>
      <xdr:row>1</xdr:row>
      <xdr:rowOff>0</xdr:rowOff>
    </xdr:to>
    <xdr:pic macro="[0]!Instruction.cmdGetUpdate_Click">
      <xdr:nvPicPr>
        <xdr:cNvPr id="3" name="cmdRefres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114301</xdr:colOff>
      <xdr:row>4</xdr:row>
      <xdr:rowOff>38100</xdr:rowOff>
    </xdr:from>
    <xdr:to>
      <xdr:col>8</xdr:col>
      <xdr:colOff>600075</xdr:colOff>
      <xdr:row>4</xdr:row>
      <xdr:rowOff>323850</xdr:rowOff>
    </xdr:to>
    <xdr:sp macro="[0]!mod_00.cmdStart_Click_Handler" textlink="">
      <xdr:nvSpPr>
        <xdr:cNvPr id="2" name="cmdStart" hidden="1"/>
        <xdr:cNvSpPr>
          <a:spLocks noChangeArrowheads="1"/>
        </xdr:cNvSpPr>
      </xdr:nvSpPr>
      <xdr:spPr bwMode="auto">
        <a:xfrm>
          <a:off x="6457951" y="323850"/>
          <a:ext cx="1647824" cy="285750"/>
        </a:xfrm>
        <a:prstGeom prst="roundRect">
          <a:avLst>
            <a:gd name="adj" fmla="val 0"/>
          </a:avLst>
        </a:prstGeom>
        <a:gradFill rotWithShape="1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3175" algn="ctr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28575</xdr:rowOff>
    </xdr:from>
    <xdr:to>
      <xdr:col>3</xdr:col>
      <xdr:colOff>68580</xdr:colOff>
      <xdr:row>4</xdr:row>
      <xdr:rowOff>152400</xdr:rowOff>
    </xdr:to>
    <xdr:pic macro="[0]!mod_00.FREEZE_PANES">
      <xdr:nvPicPr>
        <xdr:cNvPr id="193880" name="FREEZE_PANES_C9" descr="update_org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1592580</xdr:colOff>
      <xdr:row>4</xdr:row>
      <xdr:rowOff>114300</xdr:rowOff>
    </xdr:from>
    <xdr:to>
      <xdr:col>6</xdr:col>
      <xdr:colOff>137160</xdr:colOff>
      <xdr:row>6</xdr:row>
      <xdr:rowOff>28574</xdr:rowOff>
    </xdr:to>
    <xdr:sp macro="[0]!mod_01.cmdAtLengthEventClick_Handler" textlink="">
      <xdr:nvSpPr>
        <xdr:cNvPr id="3" name="cmdAtLengthEvent"/>
        <xdr:cNvSpPr/>
      </xdr:nvSpPr>
      <xdr:spPr>
        <a:xfrm>
          <a:off x="4114800" y="274320"/>
          <a:ext cx="1805940" cy="2266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900" b="1">
              <a:solidFill>
                <a:srgbClr val="0070C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данные по мероприятию</a:t>
          </a:r>
        </a:p>
      </xdr:txBody>
    </xdr:sp>
    <xdr:clientData fPrintsWithSheet="0"/>
  </xdr:twoCellAnchor>
  <xdr:twoCellAnchor editAs="oneCell">
    <xdr:from>
      <xdr:col>18</xdr:col>
      <xdr:colOff>1043940</xdr:colOff>
      <xdr:row>4</xdr:row>
      <xdr:rowOff>121920</xdr:rowOff>
    </xdr:from>
    <xdr:to>
      <xdr:col>19</xdr:col>
      <xdr:colOff>968025</xdr:colOff>
      <xdr:row>6</xdr:row>
      <xdr:rowOff>36195</xdr:rowOff>
    </xdr:to>
    <xdr:sp macro="[0]!mod_01.cmdAtLengthObjectClick_Handler" textlink="">
      <xdr:nvSpPr>
        <xdr:cNvPr id="4" name="cmdAtLengthObject"/>
        <xdr:cNvSpPr/>
      </xdr:nvSpPr>
      <xdr:spPr>
        <a:xfrm>
          <a:off x="18669000" y="281940"/>
          <a:ext cx="1417605" cy="2266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900" b="1">
              <a:solidFill>
                <a:srgbClr val="0070C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данные по объекту</a:t>
          </a:r>
        </a:p>
      </xdr:txBody>
    </xdr:sp>
    <xdr:clientData fPrintsWithSheet="0"/>
  </xdr:twoCellAnchor>
  <xdr:twoCellAnchor editAs="oneCell">
    <xdr:from>
      <xdr:col>36</xdr:col>
      <xdr:colOff>845820</xdr:colOff>
      <xdr:row>4</xdr:row>
      <xdr:rowOff>121920</xdr:rowOff>
    </xdr:from>
    <xdr:to>
      <xdr:col>37</xdr:col>
      <xdr:colOff>1249680</xdr:colOff>
      <xdr:row>6</xdr:row>
      <xdr:rowOff>36195</xdr:rowOff>
    </xdr:to>
    <xdr:sp macro="[0]!mod_01.cmdAtLengthCncsn_Click_Handler" textlink="">
      <xdr:nvSpPr>
        <xdr:cNvPr id="5" name="cmdAtLengthCncsn"/>
        <xdr:cNvSpPr/>
      </xdr:nvSpPr>
      <xdr:spPr>
        <a:xfrm>
          <a:off x="37955220" y="281940"/>
          <a:ext cx="1171575" cy="2266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900" b="1">
              <a:solidFill>
                <a:srgbClr val="0070C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данные по КС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3</xdr:row>
      <xdr:rowOff>28575</xdr:rowOff>
    </xdr:from>
    <xdr:to>
      <xdr:col>2</xdr:col>
      <xdr:colOff>323850</xdr:colOff>
      <xdr:row>5</xdr:row>
      <xdr:rowOff>9525</xdr:rowOff>
    </xdr:to>
    <xdr:pic macro="[0]!mod_00.FREEZE_PANES">
      <xdr:nvPicPr>
        <xdr:cNvPr id="218340" name="FREEZE_PANES_C8" descr="update_org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160020</xdr:colOff>
      <xdr:row>0</xdr:row>
      <xdr:rowOff>7620</xdr:rowOff>
    </xdr:from>
    <xdr:to>
      <xdr:col>2</xdr:col>
      <xdr:colOff>452653</xdr:colOff>
      <xdr:row>2</xdr:row>
      <xdr:rowOff>9870</xdr:rowOff>
    </xdr:to>
    <xdr:pic macro="[0]!AllSheetsInThisWorkbook.MakeList"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7620"/>
          <a:ext cx="292633" cy="291810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r00fs01\rg$\rg_pto\&#1041;&#1086;&#1090;&#1082;&#1086;&#1074;\&#1041;&#1086;&#1090;&#1082;&#1086;&#1074;%20-%20&#1076;&#1083;&#1103;%20&#1087;&#1077;&#1088;&#1077;&#1085;&#1086;&#1089;&#1072;\&#1048;&#1085;&#1074;&#1077;&#1089;&#1090;&#1087;&#1088;&#1086;&#1075;&#1088;&#1072;&#1084;&#1084;&#1072;%202020&#1043;\&#1056;&#1077;&#1072;&#1083;&#1080;&#1079;&#1072;&#1094;&#1080;&#1103;\&#1047;&#1072;&#1090;&#1088;&#1072;&#1090;&#1099;%20&#1085;&#1072;%20&#1088;&#1077;&#1072;&#1083;&#1080;&#1079;&#1072;&#1094;&#1080;&#11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"/>
      <sheetName val="вед. под перекладку-итог"/>
      <sheetName val="Потери в сетях"/>
      <sheetName val="Диаграммы"/>
      <sheetName val="повреждения"/>
      <sheetName val="Энергосбережение за период"/>
      <sheetName val="Энергосбережение всего"/>
      <sheetName val="Энергосбережение по годам"/>
    </sheetNames>
    <sheetDataSet>
      <sheetData sheetId="0">
        <row r="83">
          <cell r="N83">
            <v>642.42023999999992</v>
          </cell>
        </row>
        <row r="144">
          <cell r="N144">
            <v>443.3</v>
          </cell>
        </row>
        <row r="205">
          <cell r="N205">
            <v>464.4</v>
          </cell>
        </row>
        <row r="388">
          <cell r="N388">
            <v>17.337</v>
          </cell>
        </row>
        <row r="569">
          <cell r="N569">
            <v>6589.5953280000003</v>
          </cell>
        </row>
        <row r="630">
          <cell r="N630">
            <v>10872.624207999999</v>
          </cell>
        </row>
        <row r="635">
          <cell r="N635">
            <v>10744.820596</v>
          </cell>
        </row>
        <row r="4117">
          <cell r="N4117">
            <v>1261.79</v>
          </cell>
        </row>
        <row r="4178">
          <cell r="N4178">
            <v>3200.000004</v>
          </cell>
        </row>
        <row r="4239">
          <cell r="N4239">
            <v>5280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1fbe1f06-0eb1-420c-929e-1aa5702ee8d2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portal.eias.ru/Portal/DownloadPage.aspx?type=12&amp;guid=d774c609-5f6e-4878-826e-f3c815c87d70" TargetMode="External"/><Relationship Id="rId1" Type="http://schemas.openxmlformats.org/officeDocument/2006/relationships/hyperlink" Target="https://portal.eias.ru/Portal/DownloadPage.aspx?type=12&amp;guid=d774c609-5f6e-4878-826e-f3c815c87d70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AC118"/>
  <sheetViews>
    <sheetView showGridLines="0" zoomScaleNormal="100" workbookViewId="0"/>
  </sheetViews>
  <sheetFormatPr defaultColWidth="9.140625" defaultRowHeight="14.25"/>
  <cols>
    <col min="1" max="1" width="3.28515625" style="53" customWidth="1"/>
    <col min="2" max="2" width="8.7109375" style="53" customWidth="1"/>
    <col min="3" max="3" width="22.28515625" style="53" customWidth="1"/>
    <col min="4" max="4" width="4.28515625" style="53" customWidth="1"/>
    <col min="5" max="6" width="4.42578125" style="53" customWidth="1"/>
    <col min="7" max="7" width="4.5703125" style="53" customWidth="1"/>
    <col min="8" max="24" width="4.42578125" style="53" customWidth="1"/>
    <col min="25" max="25" width="4.42578125" style="54" customWidth="1"/>
    <col min="26" max="26" width="9.140625" style="53"/>
    <col min="27" max="27" width="9.140625" style="55"/>
    <col min="28" max="16384" width="9.140625" style="53"/>
  </cols>
  <sheetData>
    <row r="1" spans="1:29" ht="10.5" customHeight="1">
      <c r="AA1" s="55" t="s">
        <v>167</v>
      </c>
    </row>
    <row r="2" spans="1:29" ht="16.5" customHeight="1">
      <c r="B2" s="311" t="str">
        <f>"Код шаблона: " &amp; GetCode()</f>
        <v>Код шаблона: INV.WARM.Q4.2020</v>
      </c>
      <c r="C2" s="311"/>
      <c r="D2" s="311"/>
      <c r="E2" s="311"/>
      <c r="F2" s="311"/>
      <c r="G2" s="311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4"/>
      <c r="Y2" s="55"/>
      <c r="AA2" s="53"/>
    </row>
    <row r="3" spans="1:29" ht="18" customHeight="1">
      <c r="B3" s="312" t="str">
        <f>"Версия " &amp; Getversion()</f>
        <v>Версия 1.0</v>
      </c>
      <c r="C3" s="312"/>
      <c r="D3" s="57"/>
      <c r="E3" s="57"/>
      <c r="F3" s="57"/>
      <c r="G3" s="57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6"/>
      <c r="T3" s="56"/>
      <c r="U3" s="56"/>
      <c r="V3" s="58"/>
      <c r="W3" s="58"/>
      <c r="X3" s="58"/>
      <c r="Y3" s="58"/>
    </row>
    <row r="4" spans="1:29" ht="6" customHeight="1">
      <c r="B4" s="59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9" ht="32.25" customHeight="1">
      <c r="A5" s="60"/>
      <c r="B5" s="313" t="str">
        <f>Титульный!E5</f>
        <v>Контроль за использованием инвестиционных ресурсов, включаемых в регулируемые государством цены (тарифы) в сфере теплоснабжения за 2020 год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5"/>
      <c r="Z5" s="60"/>
      <c r="AB5" s="60"/>
      <c r="AC5" s="60"/>
    </row>
    <row r="6" spans="1:29" ht="9.75" customHeight="1">
      <c r="A6" s="61"/>
      <c r="B6" s="62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5"/>
    </row>
    <row r="7" spans="1:29" ht="15" customHeight="1">
      <c r="A7" s="61"/>
      <c r="B7" s="66"/>
      <c r="C7" s="67"/>
      <c r="D7" s="64"/>
      <c r="E7" s="316" t="s">
        <v>322</v>
      </c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65"/>
    </row>
    <row r="8" spans="1:29" ht="15" customHeight="1">
      <c r="A8" s="61"/>
      <c r="B8" s="66"/>
      <c r="C8" s="67"/>
      <c r="D8" s="64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65"/>
    </row>
    <row r="9" spans="1:29" ht="15" customHeight="1">
      <c r="A9" s="61"/>
      <c r="B9" s="66"/>
      <c r="C9" s="67"/>
      <c r="D9" s="64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65"/>
    </row>
    <row r="10" spans="1:29" ht="10.5" customHeight="1">
      <c r="A10" s="61"/>
      <c r="B10" s="66"/>
      <c r="C10" s="67"/>
      <c r="D10" s="64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65"/>
    </row>
    <row r="11" spans="1:29" ht="27" customHeight="1">
      <c r="A11" s="61"/>
      <c r="B11" s="66"/>
      <c r="C11" s="67"/>
      <c r="D11" s="64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65"/>
    </row>
    <row r="12" spans="1:29" ht="12" customHeight="1">
      <c r="A12" s="61"/>
      <c r="B12" s="66"/>
      <c r="C12" s="67"/>
      <c r="D12" s="64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65"/>
    </row>
    <row r="13" spans="1:29" ht="38.25" customHeight="1">
      <c r="A13" s="61"/>
      <c r="B13" s="66"/>
      <c r="C13" s="67"/>
      <c r="D13" s="64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68"/>
    </row>
    <row r="14" spans="1:29" ht="15" customHeight="1">
      <c r="A14" s="61"/>
      <c r="B14" s="66"/>
      <c r="C14" s="67"/>
      <c r="D14" s="64"/>
      <c r="E14" s="316" t="s">
        <v>235</v>
      </c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65"/>
    </row>
    <row r="15" spans="1:29" ht="15">
      <c r="A15" s="61"/>
      <c r="B15" s="66"/>
      <c r="C15" s="67"/>
      <c r="D15" s="64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65"/>
    </row>
    <row r="16" spans="1:29" ht="15">
      <c r="A16" s="61"/>
      <c r="B16" s="66"/>
      <c r="C16" s="67"/>
      <c r="D16" s="64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65"/>
    </row>
    <row r="17" spans="1:25" ht="15" customHeight="1">
      <c r="A17" s="61"/>
      <c r="B17" s="66"/>
      <c r="C17" s="67"/>
      <c r="D17" s="64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65"/>
    </row>
    <row r="18" spans="1:25" ht="15">
      <c r="A18" s="61"/>
      <c r="B18" s="66"/>
      <c r="C18" s="67"/>
      <c r="D18" s="64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65"/>
    </row>
    <row r="19" spans="1:25" ht="59.25" customHeight="1">
      <c r="A19" s="61"/>
      <c r="B19" s="66"/>
      <c r="C19" s="67"/>
      <c r="D19" s="69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65"/>
    </row>
    <row r="20" spans="1:25" ht="15" hidden="1">
      <c r="A20" s="61"/>
      <c r="B20" s="66"/>
      <c r="C20" s="67"/>
      <c r="D20" s="69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65"/>
    </row>
    <row r="21" spans="1:25" ht="14.25" hidden="1" customHeight="1">
      <c r="A21" s="61"/>
      <c r="B21" s="66"/>
      <c r="C21" s="67"/>
      <c r="D21" s="62"/>
      <c r="E21" s="71" t="s">
        <v>168</v>
      </c>
      <c r="F21" s="328" t="s">
        <v>169</v>
      </c>
      <c r="G21" s="329"/>
      <c r="H21" s="329"/>
      <c r="I21" s="329"/>
      <c r="J21" s="329"/>
      <c r="K21" s="329"/>
      <c r="L21" s="329"/>
      <c r="M21" s="329"/>
      <c r="N21" s="72"/>
      <c r="O21" s="73" t="s">
        <v>168</v>
      </c>
      <c r="P21" s="318" t="s">
        <v>170</v>
      </c>
      <c r="Q21" s="319"/>
      <c r="R21" s="319"/>
      <c r="S21" s="319"/>
      <c r="T21" s="319"/>
      <c r="U21" s="319"/>
      <c r="V21" s="319"/>
      <c r="W21" s="319"/>
      <c r="X21" s="319"/>
      <c r="Y21" s="65"/>
    </row>
    <row r="22" spans="1:25" ht="14.25" hidden="1" customHeight="1">
      <c r="A22" s="61"/>
      <c r="B22" s="66"/>
      <c r="C22" s="67"/>
      <c r="D22" s="62"/>
      <c r="E22" s="74" t="s">
        <v>168</v>
      </c>
      <c r="F22" s="328" t="s">
        <v>171</v>
      </c>
      <c r="G22" s="329"/>
      <c r="H22" s="329"/>
      <c r="I22" s="329"/>
      <c r="J22" s="329"/>
      <c r="K22" s="329"/>
      <c r="L22" s="329"/>
      <c r="M22" s="329"/>
      <c r="N22" s="72"/>
      <c r="O22" s="75" t="s">
        <v>168</v>
      </c>
      <c r="P22" s="318" t="s">
        <v>172</v>
      </c>
      <c r="Q22" s="319"/>
      <c r="R22" s="319"/>
      <c r="S22" s="319"/>
      <c r="T22" s="319"/>
      <c r="U22" s="319"/>
      <c r="V22" s="319"/>
      <c r="W22" s="319"/>
      <c r="X22" s="319"/>
      <c r="Y22" s="65"/>
    </row>
    <row r="23" spans="1:25" ht="27" hidden="1" customHeight="1">
      <c r="A23" s="61"/>
      <c r="B23" s="66"/>
      <c r="C23" s="67"/>
      <c r="D23" s="62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5"/>
    </row>
    <row r="24" spans="1:25" ht="10.5" hidden="1" customHeight="1">
      <c r="A24" s="61"/>
      <c r="B24" s="66"/>
      <c r="C24" s="67"/>
      <c r="D24" s="62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5"/>
    </row>
    <row r="25" spans="1:25" ht="27" hidden="1" customHeight="1">
      <c r="A25" s="61"/>
      <c r="B25" s="66"/>
      <c r="C25" s="67"/>
      <c r="D25" s="62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5"/>
    </row>
    <row r="26" spans="1:25" ht="12" hidden="1" customHeight="1">
      <c r="A26" s="61"/>
      <c r="B26" s="66"/>
      <c r="C26" s="67"/>
      <c r="D26" s="62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5"/>
    </row>
    <row r="27" spans="1:25" ht="38.25" hidden="1" customHeight="1">
      <c r="A27" s="61"/>
      <c r="B27" s="66"/>
      <c r="C27" s="67"/>
      <c r="D27" s="62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5"/>
    </row>
    <row r="28" spans="1:25" ht="15" hidden="1">
      <c r="A28" s="61"/>
      <c r="B28" s="66"/>
      <c r="C28" s="67"/>
      <c r="D28" s="62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</row>
    <row r="29" spans="1:25" ht="15" hidden="1">
      <c r="A29" s="61"/>
      <c r="B29" s="66"/>
      <c r="C29" s="67"/>
      <c r="D29" s="62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5"/>
    </row>
    <row r="30" spans="1:25" ht="15" hidden="1">
      <c r="A30" s="61"/>
      <c r="B30" s="66"/>
      <c r="C30" s="67"/>
      <c r="D30" s="62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5"/>
    </row>
    <row r="31" spans="1:25" ht="15" hidden="1">
      <c r="A31" s="61"/>
      <c r="B31" s="66"/>
      <c r="C31" s="67"/>
      <c r="D31" s="62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5"/>
    </row>
    <row r="32" spans="1:25" ht="15" hidden="1">
      <c r="A32" s="61"/>
      <c r="B32" s="66"/>
      <c r="C32" s="67"/>
      <c r="D32" s="62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5"/>
    </row>
    <row r="33" spans="1:25" ht="18.75" hidden="1" customHeight="1">
      <c r="A33" s="61"/>
      <c r="B33" s="66"/>
      <c r="C33" s="67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65"/>
    </row>
    <row r="34" spans="1:25" ht="15" hidden="1">
      <c r="A34" s="61"/>
      <c r="B34" s="66"/>
      <c r="C34" s="67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65"/>
    </row>
    <row r="35" spans="1:25" ht="24" hidden="1" customHeight="1">
      <c r="A35" s="61"/>
      <c r="B35" s="66"/>
      <c r="C35" s="67"/>
      <c r="D35" s="62"/>
      <c r="E35" s="320" t="s">
        <v>308</v>
      </c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65"/>
    </row>
    <row r="36" spans="1:25" ht="38.25" hidden="1" customHeight="1">
      <c r="A36" s="61"/>
      <c r="B36" s="66"/>
      <c r="C36" s="67"/>
      <c r="D36" s="62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65"/>
    </row>
    <row r="37" spans="1:25" ht="9.75" hidden="1" customHeight="1">
      <c r="A37" s="61"/>
      <c r="B37" s="66"/>
      <c r="C37" s="67"/>
      <c r="D37" s="62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65"/>
    </row>
    <row r="38" spans="1:25" ht="51" hidden="1" customHeight="1">
      <c r="A38" s="61"/>
      <c r="B38" s="66"/>
      <c r="C38" s="67"/>
      <c r="D38" s="62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65"/>
    </row>
    <row r="39" spans="1:25" ht="15" hidden="1" customHeight="1">
      <c r="A39" s="61"/>
      <c r="B39" s="66"/>
      <c r="C39" s="67"/>
      <c r="D39" s="62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65"/>
    </row>
    <row r="40" spans="1:25" ht="12" hidden="1" customHeight="1">
      <c r="A40" s="61"/>
      <c r="B40" s="66"/>
      <c r="C40" s="67"/>
      <c r="D40" s="62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65"/>
    </row>
    <row r="41" spans="1:25" ht="38.25" hidden="1" customHeight="1">
      <c r="A41" s="61"/>
      <c r="B41" s="66"/>
      <c r="C41" s="67"/>
      <c r="D41" s="62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65"/>
    </row>
    <row r="42" spans="1:25" ht="15" hidden="1">
      <c r="A42" s="61"/>
      <c r="B42" s="66"/>
      <c r="C42" s="67"/>
      <c r="D42" s="62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65"/>
    </row>
    <row r="43" spans="1:25" ht="15" hidden="1">
      <c r="A43" s="61"/>
      <c r="B43" s="66"/>
      <c r="C43" s="67"/>
      <c r="D43" s="62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65"/>
    </row>
    <row r="44" spans="1:25" ht="33.75" hidden="1" customHeight="1">
      <c r="A44" s="61"/>
      <c r="B44" s="66"/>
      <c r="C44" s="67"/>
      <c r="D44" s="69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65"/>
    </row>
    <row r="45" spans="1:25" ht="15" hidden="1">
      <c r="A45" s="61"/>
      <c r="B45" s="66"/>
      <c r="C45" s="67"/>
      <c r="D45" s="69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65"/>
    </row>
    <row r="46" spans="1:25" ht="24" hidden="1" customHeight="1">
      <c r="A46" s="61"/>
      <c r="B46" s="66"/>
      <c r="C46" s="67"/>
      <c r="D46" s="62"/>
      <c r="E46" s="316" t="s">
        <v>177</v>
      </c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65"/>
    </row>
    <row r="47" spans="1:25" ht="37.5" hidden="1" customHeight="1">
      <c r="A47" s="61"/>
      <c r="B47" s="66"/>
      <c r="C47" s="67"/>
      <c r="D47" s="62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65"/>
    </row>
    <row r="48" spans="1:25" ht="24" hidden="1" customHeight="1">
      <c r="A48" s="61"/>
      <c r="B48" s="66"/>
      <c r="C48" s="67"/>
      <c r="D48" s="62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316"/>
      <c r="W48" s="316"/>
      <c r="X48" s="316"/>
      <c r="Y48" s="65"/>
    </row>
    <row r="49" spans="1:25" ht="51" hidden="1" customHeight="1">
      <c r="A49" s="61"/>
      <c r="B49" s="66"/>
      <c r="C49" s="67"/>
      <c r="D49" s="62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65"/>
    </row>
    <row r="50" spans="1:25" ht="15" hidden="1">
      <c r="A50" s="61"/>
      <c r="B50" s="66"/>
      <c r="C50" s="67"/>
      <c r="D50" s="62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65"/>
    </row>
    <row r="51" spans="1:25" ht="15" hidden="1">
      <c r="A51" s="61"/>
      <c r="B51" s="66"/>
      <c r="C51" s="67"/>
      <c r="D51" s="62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65"/>
    </row>
    <row r="52" spans="1:25" ht="15" hidden="1">
      <c r="A52" s="61"/>
      <c r="B52" s="66"/>
      <c r="C52" s="67"/>
      <c r="D52" s="62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65"/>
    </row>
    <row r="53" spans="1:25" ht="15" hidden="1">
      <c r="A53" s="61"/>
      <c r="B53" s="66"/>
      <c r="C53" s="67"/>
      <c r="D53" s="62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65"/>
    </row>
    <row r="54" spans="1:25" ht="15" hidden="1">
      <c r="A54" s="61"/>
      <c r="B54" s="66"/>
      <c r="C54" s="67"/>
      <c r="D54" s="62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65"/>
    </row>
    <row r="55" spans="1:25" ht="15" hidden="1">
      <c r="A55" s="61"/>
      <c r="B55" s="66"/>
      <c r="C55" s="67"/>
      <c r="D55" s="62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65"/>
    </row>
    <row r="56" spans="1:25" ht="25.5" hidden="1" customHeight="1">
      <c r="A56" s="61"/>
      <c r="B56" s="66"/>
      <c r="C56" s="67"/>
      <c r="D56" s="69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316"/>
      <c r="Y56" s="65"/>
    </row>
    <row r="57" spans="1:25" ht="15" hidden="1">
      <c r="A57" s="61"/>
      <c r="B57" s="66"/>
      <c r="C57" s="67"/>
      <c r="D57" s="69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65"/>
    </row>
    <row r="58" spans="1:25" ht="15" hidden="1" customHeight="1">
      <c r="A58" s="61"/>
      <c r="B58" s="66"/>
      <c r="C58" s="67"/>
      <c r="D58" s="62"/>
      <c r="E58" s="330" t="s">
        <v>236</v>
      </c>
      <c r="F58" s="330"/>
      <c r="G58" s="330"/>
      <c r="H58" s="330"/>
      <c r="I58" s="330"/>
      <c r="J58" s="330"/>
      <c r="K58" s="327" t="s">
        <v>237</v>
      </c>
      <c r="L58" s="327"/>
      <c r="M58" s="327"/>
      <c r="N58" s="327"/>
      <c r="O58" s="327"/>
      <c r="P58" s="327"/>
      <c r="Q58" s="327"/>
      <c r="R58" s="327"/>
      <c r="S58" s="327"/>
      <c r="T58" s="327"/>
      <c r="U58" s="327"/>
      <c r="V58" s="327"/>
      <c r="W58" s="327"/>
      <c r="X58" s="327"/>
      <c r="Y58" s="65"/>
    </row>
    <row r="59" spans="1:25" ht="15" hidden="1" customHeight="1">
      <c r="A59" s="61"/>
      <c r="B59" s="66"/>
      <c r="C59" s="67"/>
      <c r="D59" s="62"/>
      <c r="E59" s="308" t="s">
        <v>118</v>
      </c>
      <c r="F59" s="308"/>
      <c r="G59" s="308"/>
      <c r="H59" s="308"/>
      <c r="I59" s="308"/>
      <c r="J59" s="308"/>
      <c r="K59" s="327" t="s">
        <v>238</v>
      </c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65"/>
    </row>
    <row r="60" spans="1:25" ht="15" hidden="1" customHeight="1">
      <c r="A60" s="61"/>
      <c r="B60" s="66"/>
      <c r="C60" s="67"/>
      <c r="D60" s="62"/>
      <c r="E60" s="322"/>
      <c r="F60" s="322"/>
      <c r="G60" s="322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65"/>
    </row>
    <row r="61" spans="1:25" ht="15" hidden="1">
      <c r="A61" s="61"/>
      <c r="B61" s="66"/>
      <c r="C61" s="67"/>
      <c r="D61" s="62"/>
      <c r="E61" s="77"/>
      <c r="F61" s="76"/>
      <c r="G61" s="78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65"/>
    </row>
    <row r="62" spans="1:25" ht="27.75" hidden="1" customHeight="1">
      <c r="A62" s="61"/>
      <c r="B62" s="66"/>
      <c r="C62" s="67"/>
      <c r="D62" s="62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</row>
    <row r="63" spans="1:25" ht="15" hidden="1">
      <c r="A63" s="61"/>
      <c r="B63" s="66"/>
      <c r="C63" s="67"/>
      <c r="D63" s="62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</row>
    <row r="64" spans="1:25" ht="15" hidden="1">
      <c r="A64" s="61"/>
      <c r="B64" s="66"/>
      <c r="C64" s="67"/>
      <c r="D64" s="62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</row>
    <row r="65" spans="1:25" ht="15" hidden="1">
      <c r="A65" s="61"/>
      <c r="B65" s="66"/>
      <c r="C65" s="67"/>
      <c r="D65" s="62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</row>
    <row r="66" spans="1:25" ht="15" hidden="1">
      <c r="A66" s="61"/>
      <c r="B66" s="66"/>
      <c r="C66" s="67"/>
      <c r="D66" s="62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</row>
    <row r="67" spans="1:25" ht="15" hidden="1">
      <c r="A67" s="61"/>
      <c r="B67" s="66"/>
      <c r="C67" s="67"/>
      <c r="D67" s="62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</row>
    <row r="68" spans="1:25" ht="89.25" hidden="1" customHeight="1">
      <c r="A68" s="61"/>
      <c r="B68" s="66"/>
      <c r="C68" s="67"/>
      <c r="D68" s="69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65"/>
    </row>
    <row r="69" spans="1:25" ht="15" hidden="1">
      <c r="A69" s="61"/>
      <c r="B69" s="66"/>
      <c r="C69" s="67"/>
      <c r="D69" s="69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65"/>
    </row>
    <row r="70" spans="1:25" ht="12.75" hidden="1" customHeight="1">
      <c r="A70" s="61"/>
      <c r="B70" s="66"/>
      <c r="C70" s="67"/>
      <c r="D70" s="62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79"/>
      <c r="T70" s="79"/>
      <c r="U70" s="79"/>
      <c r="V70" s="79"/>
      <c r="W70" s="79"/>
      <c r="X70" s="79"/>
      <c r="Y70" s="65"/>
    </row>
    <row r="71" spans="1:25" ht="29.25" hidden="1" customHeight="1">
      <c r="A71" s="61"/>
      <c r="B71" s="66"/>
      <c r="C71" s="67"/>
      <c r="D71" s="62"/>
      <c r="E71" s="307" t="s">
        <v>288</v>
      </c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307"/>
      <c r="X71" s="307"/>
      <c r="Y71" s="65"/>
    </row>
    <row r="72" spans="1:25" ht="27" hidden="1" customHeight="1">
      <c r="A72" s="61"/>
      <c r="B72" s="66"/>
      <c r="C72" s="67"/>
      <c r="D72" s="62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65"/>
    </row>
    <row r="73" spans="1:25" ht="15" hidden="1">
      <c r="A73" s="61"/>
      <c r="B73" s="66"/>
      <c r="C73" s="67"/>
      <c r="D73" s="62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65"/>
    </row>
    <row r="74" spans="1:25" ht="15" hidden="1">
      <c r="A74" s="61"/>
      <c r="B74" s="66"/>
      <c r="C74" s="67"/>
      <c r="D74" s="62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65"/>
    </row>
    <row r="75" spans="1:25" ht="15" hidden="1">
      <c r="A75" s="61"/>
      <c r="B75" s="66"/>
      <c r="C75" s="67"/>
      <c r="D75" s="62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65"/>
    </row>
    <row r="76" spans="1:25" ht="15" hidden="1">
      <c r="A76" s="61"/>
      <c r="B76" s="66"/>
      <c r="C76" s="67"/>
      <c r="D76" s="62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65"/>
    </row>
    <row r="77" spans="1:25" ht="15" hidden="1">
      <c r="A77" s="61"/>
      <c r="B77" s="66"/>
      <c r="C77" s="67"/>
      <c r="D77" s="62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65"/>
    </row>
    <row r="78" spans="1:25" ht="15" hidden="1">
      <c r="A78" s="61"/>
      <c r="B78" s="66"/>
      <c r="C78" s="67"/>
      <c r="D78" s="62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65"/>
    </row>
    <row r="79" spans="1:25" ht="54" hidden="1" customHeight="1">
      <c r="A79" s="61"/>
      <c r="B79" s="66"/>
      <c r="C79" s="67"/>
      <c r="D79" s="62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65"/>
    </row>
    <row r="80" spans="1:25" ht="27.75" hidden="1" customHeight="1">
      <c r="A80" s="61"/>
      <c r="B80" s="66"/>
      <c r="C80" s="67"/>
      <c r="D80" s="6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65"/>
    </row>
    <row r="81" spans="1:25" ht="15" hidden="1">
      <c r="A81" s="61"/>
      <c r="B81" s="66"/>
      <c r="C81" s="67"/>
      <c r="D81" s="62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65"/>
    </row>
    <row r="82" spans="1:25" ht="11.25" hidden="1" customHeight="1">
      <c r="A82" s="61"/>
      <c r="B82" s="66"/>
      <c r="C82" s="67"/>
      <c r="D82" s="62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6"/>
      <c r="X82" s="326"/>
      <c r="Y82" s="65"/>
    </row>
    <row r="83" spans="1:25" ht="15" hidden="1">
      <c r="A83" s="61"/>
      <c r="B83" s="66"/>
      <c r="C83" s="67"/>
      <c r="D83" s="62"/>
      <c r="E83" s="303"/>
      <c r="F83" s="303"/>
      <c r="G83" s="303"/>
      <c r="H83" s="324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25"/>
      <c r="X83" s="325"/>
      <c r="Y83" s="65"/>
    </row>
    <row r="84" spans="1:25" ht="15" hidden="1" customHeight="1">
      <c r="A84" s="61"/>
      <c r="B84" s="66"/>
      <c r="C84" s="67"/>
      <c r="D84" s="62"/>
      <c r="E84" s="308" t="s">
        <v>303</v>
      </c>
      <c r="F84" s="308"/>
      <c r="G84" s="308"/>
      <c r="H84" s="308"/>
      <c r="I84" s="308"/>
      <c r="J84" s="308"/>
      <c r="K84" s="327" t="s">
        <v>304</v>
      </c>
      <c r="L84" s="327"/>
      <c r="M84" s="327"/>
      <c r="N84" s="327"/>
      <c r="O84" s="327"/>
      <c r="P84" s="327"/>
      <c r="Q84" s="327"/>
      <c r="R84" s="327"/>
      <c r="S84" s="327"/>
      <c r="T84" s="327"/>
      <c r="U84" s="327"/>
      <c r="V84" s="327"/>
      <c r="W84" s="327"/>
      <c r="X84" s="327"/>
      <c r="Y84" s="65"/>
    </row>
    <row r="85" spans="1:25" ht="15" hidden="1" customHeight="1">
      <c r="A85" s="61"/>
      <c r="B85" s="66"/>
      <c r="C85" s="67"/>
      <c r="D85" s="62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65"/>
    </row>
    <row r="86" spans="1:25" ht="15" hidden="1" customHeight="1">
      <c r="A86" s="61"/>
      <c r="B86" s="66"/>
      <c r="C86" s="67"/>
      <c r="D86" s="62"/>
      <c r="E86" s="317" t="s">
        <v>305</v>
      </c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65"/>
    </row>
    <row r="87" spans="1:25" ht="15" hidden="1" customHeight="1">
      <c r="A87" s="61"/>
      <c r="B87" s="66"/>
      <c r="C87" s="67"/>
      <c r="D87" s="62"/>
      <c r="E87" s="308" t="s">
        <v>306</v>
      </c>
      <c r="F87" s="308"/>
      <c r="G87" s="308"/>
      <c r="H87" s="308"/>
      <c r="I87" s="308"/>
      <c r="J87" s="308"/>
      <c r="K87" s="332" t="s">
        <v>347</v>
      </c>
      <c r="L87" s="332"/>
      <c r="M87" s="332"/>
      <c r="N87" s="332"/>
      <c r="O87" s="332"/>
      <c r="P87" s="332"/>
      <c r="Q87" s="332"/>
      <c r="R87" s="332"/>
      <c r="S87" s="332"/>
      <c r="T87" s="332"/>
      <c r="U87" s="332"/>
      <c r="V87" s="332"/>
      <c r="W87" s="332"/>
      <c r="X87" s="332"/>
      <c r="Y87" s="65"/>
    </row>
    <row r="88" spans="1:25" ht="15" hidden="1">
      <c r="A88" s="61"/>
      <c r="B88" s="66"/>
      <c r="C88" s="67"/>
      <c r="D88" s="62"/>
      <c r="E88" s="308" t="s">
        <v>307</v>
      </c>
      <c r="F88" s="308"/>
      <c r="G88" s="308"/>
      <c r="H88" s="308"/>
      <c r="I88" s="308"/>
      <c r="J88" s="308"/>
      <c r="K88" s="333" t="s">
        <v>348</v>
      </c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65"/>
    </row>
    <row r="89" spans="1:25" ht="15" hidden="1">
      <c r="A89" s="61"/>
      <c r="B89" s="66"/>
      <c r="C89" s="67"/>
      <c r="D89" s="62"/>
      <c r="E89" s="303"/>
      <c r="F89" s="303"/>
      <c r="G89" s="303"/>
      <c r="H89" s="309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65"/>
    </row>
    <row r="90" spans="1:25" ht="15" hidden="1">
      <c r="A90" s="61"/>
      <c r="B90" s="66"/>
      <c r="C90" s="67"/>
      <c r="D90" s="62"/>
      <c r="E90" s="308" t="s">
        <v>306</v>
      </c>
      <c r="F90" s="308"/>
      <c r="G90" s="308"/>
      <c r="H90" s="308"/>
      <c r="I90" s="308"/>
      <c r="J90" s="308"/>
      <c r="K90" s="332" t="s">
        <v>349</v>
      </c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65"/>
    </row>
    <row r="91" spans="1:25" ht="15" hidden="1">
      <c r="A91" s="61"/>
      <c r="B91" s="66"/>
      <c r="C91" s="67"/>
      <c r="D91" s="62"/>
      <c r="E91" s="308" t="s">
        <v>307</v>
      </c>
      <c r="F91" s="308"/>
      <c r="G91" s="308"/>
      <c r="H91" s="308"/>
      <c r="I91" s="308"/>
      <c r="J91" s="308"/>
      <c r="K91" s="333" t="s">
        <v>350</v>
      </c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65"/>
    </row>
    <row r="92" spans="1:25" ht="15" hidden="1">
      <c r="A92" s="61"/>
      <c r="B92" s="66"/>
      <c r="C92" s="67"/>
      <c r="D92" s="62"/>
      <c r="E92" s="303"/>
      <c r="F92" s="303"/>
      <c r="G92" s="303"/>
      <c r="H92" s="309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65"/>
    </row>
    <row r="93" spans="1:25" ht="15" hidden="1">
      <c r="A93" s="61"/>
      <c r="B93" s="66"/>
      <c r="C93" s="67"/>
      <c r="D93" s="62"/>
      <c r="E93" s="303"/>
      <c r="F93" s="303"/>
      <c r="G93" s="303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65"/>
    </row>
    <row r="94" spans="1:25" ht="15" hidden="1">
      <c r="A94" s="61"/>
      <c r="B94" s="66"/>
      <c r="C94" s="67"/>
      <c r="D94" s="62"/>
      <c r="E94" s="331"/>
      <c r="F94" s="331"/>
      <c r="G94" s="81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65"/>
    </row>
    <row r="95" spans="1:25" ht="15" hidden="1">
      <c r="A95" s="61"/>
      <c r="B95" s="66"/>
      <c r="C95" s="67"/>
      <c r="D95" s="62"/>
      <c r="E95" s="303"/>
      <c r="F95" s="303"/>
      <c r="G95" s="303"/>
      <c r="H95" s="309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65"/>
    </row>
    <row r="96" spans="1:25" ht="15" hidden="1">
      <c r="A96" s="61"/>
      <c r="B96" s="66"/>
      <c r="C96" s="67"/>
      <c r="D96" s="62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5"/>
    </row>
    <row r="97" spans="1:27" ht="15" hidden="1">
      <c r="A97" s="61"/>
      <c r="B97" s="66"/>
      <c r="C97" s="67"/>
      <c r="D97" s="62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5"/>
    </row>
    <row r="98" spans="1:27" ht="27" hidden="1" customHeight="1">
      <c r="A98" s="61"/>
      <c r="B98" s="66"/>
      <c r="C98" s="67"/>
      <c r="D98" s="69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65"/>
    </row>
    <row r="99" spans="1:27" ht="15" hidden="1">
      <c r="A99" s="61"/>
      <c r="B99" s="66"/>
      <c r="C99" s="67"/>
      <c r="D99" s="69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65"/>
    </row>
    <row r="100" spans="1:27" ht="25.5" hidden="1" customHeight="1">
      <c r="A100" s="61"/>
      <c r="B100" s="66"/>
      <c r="C100" s="67"/>
      <c r="D100" s="62"/>
      <c r="E100" s="310" t="s">
        <v>173</v>
      </c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310"/>
      <c r="X100" s="310"/>
      <c r="Y100" s="65"/>
    </row>
    <row r="101" spans="1:27" ht="15" hidden="1" customHeight="1">
      <c r="A101" s="61"/>
      <c r="B101" s="66"/>
      <c r="C101" s="67"/>
      <c r="D101" s="62"/>
      <c r="E101" s="64"/>
      <c r="F101" s="64"/>
      <c r="G101" s="64"/>
      <c r="H101" s="82"/>
      <c r="I101" s="82"/>
      <c r="J101" s="82"/>
      <c r="K101" s="82"/>
      <c r="L101" s="82"/>
      <c r="M101" s="82"/>
      <c r="N101" s="82"/>
      <c r="O101" s="83"/>
      <c r="P101" s="83"/>
      <c r="Q101" s="83"/>
      <c r="R101" s="83"/>
      <c r="S101" s="83"/>
      <c r="T101" s="83"/>
      <c r="U101" s="64"/>
      <c r="V101" s="64"/>
      <c r="W101" s="64"/>
      <c r="X101" s="64"/>
      <c r="Y101" s="65"/>
    </row>
    <row r="102" spans="1:27" ht="15" hidden="1" customHeight="1">
      <c r="A102" s="61"/>
      <c r="B102" s="66"/>
      <c r="C102" s="67"/>
      <c r="D102" s="62"/>
      <c r="E102" s="84"/>
      <c r="F102" s="302" t="s">
        <v>174</v>
      </c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83"/>
      <c r="U102" s="64"/>
      <c r="V102" s="64"/>
      <c r="W102" s="64"/>
      <c r="X102" s="64"/>
      <c r="Y102" s="65"/>
      <c r="AA102" s="55" t="s">
        <v>175</v>
      </c>
    </row>
    <row r="103" spans="1:27" ht="15" hidden="1" customHeight="1">
      <c r="A103" s="61"/>
      <c r="B103" s="66"/>
      <c r="C103" s="67"/>
      <c r="D103" s="62"/>
      <c r="E103" s="64"/>
      <c r="F103" s="64"/>
      <c r="G103" s="64"/>
      <c r="H103" s="82"/>
      <c r="I103" s="82"/>
      <c r="J103" s="82"/>
      <c r="K103" s="82"/>
      <c r="L103" s="82"/>
      <c r="M103" s="82"/>
      <c r="N103" s="82"/>
      <c r="O103" s="83"/>
      <c r="P103" s="83"/>
      <c r="Q103" s="83"/>
      <c r="R103" s="83"/>
      <c r="S103" s="83"/>
      <c r="T103" s="83"/>
      <c r="U103" s="64"/>
      <c r="V103" s="64"/>
      <c r="W103" s="64"/>
      <c r="X103" s="64"/>
      <c r="Y103" s="65"/>
    </row>
    <row r="104" spans="1:27" ht="15" hidden="1">
      <c r="A104" s="61"/>
      <c r="B104" s="66"/>
      <c r="C104" s="67"/>
      <c r="D104" s="62"/>
      <c r="E104" s="64"/>
      <c r="F104" s="302" t="s">
        <v>176</v>
      </c>
      <c r="G104" s="302"/>
      <c r="H104" s="302"/>
      <c r="I104" s="302"/>
      <c r="J104" s="302"/>
      <c r="K104" s="302"/>
      <c r="L104" s="302"/>
      <c r="M104" s="302"/>
      <c r="N104" s="302"/>
      <c r="O104" s="302"/>
      <c r="P104" s="302"/>
      <c r="Q104" s="302"/>
      <c r="R104" s="302"/>
      <c r="S104" s="302"/>
      <c r="T104" s="302"/>
      <c r="U104" s="302"/>
      <c r="V104" s="302"/>
      <c r="W104" s="302"/>
      <c r="X104" s="302"/>
      <c r="Y104" s="65"/>
    </row>
    <row r="105" spans="1:27" ht="15" hidden="1">
      <c r="A105" s="61"/>
      <c r="B105" s="66"/>
      <c r="C105" s="67"/>
      <c r="D105" s="62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5"/>
    </row>
    <row r="106" spans="1:27" ht="15" hidden="1">
      <c r="A106" s="61"/>
      <c r="B106" s="66"/>
      <c r="C106" s="67"/>
      <c r="D106" s="62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5"/>
    </row>
    <row r="107" spans="1:27" ht="15" hidden="1">
      <c r="A107" s="61"/>
      <c r="B107" s="66"/>
      <c r="C107" s="67"/>
      <c r="D107" s="62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5"/>
    </row>
    <row r="108" spans="1:27" ht="15" hidden="1">
      <c r="A108" s="61"/>
      <c r="B108" s="66"/>
      <c r="C108" s="67"/>
      <c r="D108" s="62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5"/>
    </row>
    <row r="109" spans="1:27" ht="15" hidden="1">
      <c r="A109" s="61"/>
      <c r="B109" s="66"/>
      <c r="C109" s="67"/>
      <c r="D109" s="62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5"/>
    </row>
    <row r="110" spans="1:27" ht="15" hidden="1">
      <c r="A110" s="61"/>
      <c r="B110" s="66"/>
      <c r="C110" s="67"/>
      <c r="D110" s="62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5"/>
    </row>
    <row r="111" spans="1:27" ht="15" hidden="1">
      <c r="A111" s="61"/>
      <c r="B111" s="66"/>
      <c r="C111" s="67"/>
      <c r="D111" s="62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5"/>
    </row>
    <row r="112" spans="1:27" ht="15" hidden="1">
      <c r="A112" s="61"/>
      <c r="B112" s="66"/>
      <c r="C112" s="67"/>
      <c r="D112" s="62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5"/>
    </row>
    <row r="113" spans="1:25" ht="30" hidden="1" customHeight="1">
      <c r="A113" s="61"/>
      <c r="B113" s="66"/>
      <c r="C113" s="67"/>
      <c r="D113" s="62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5"/>
    </row>
    <row r="114" spans="1:25" ht="31.5" hidden="1" customHeight="1">
      <c r="A114" s="61"/>
      <c r="B114" s="66"/>
      <c r="C114" s="67"/>
      <c r="D114" s="62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5"/>
    </row>
    <row r="115" spans="1:25" ht="15" customHeight="1">
      <c r="A115" s="61"/>
      <c r="B115" s="85"/>
      <c r="C115" s="86"/>
      <c r="D115" s="87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9"/>
    </row>
    <row r="118" spans="1:25" ht="14.25" customHeight="1"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</row>
  </sheetData>
  <sheetProtection password="FA9C" sheet="1" objects="1" scenarios="1" formatColumns="0" formatRows="0" autoFilter="0"/>
  <dataConsolidate link="1"/>
  <mergeCells count="51">
    <mergeCell ref="E94:F94"/>
    <mergeCell ref="H89:X89"/>
    <mergeCell ref="K87:X87"/>
    <mergeCell ref="E90:J90"/>
    <mergeCell ref="K90:X90"/>
    <mergeCell ref="E92:G92"/>
    <mergeCell ref="H92:X92"/>
    <mergeCell ref="K88:X88"/>
    <mergeCell ref="E89:G89"/>
    <mergeCell ref="K91:X91"/>
    <mergeCell ref="F21:M21"/>
    <mergeCell ref="P21:X21"/>
    <mergeCell ref="K59:X59"/>
    <mergeCell ref="F22:M22"/>
    <mergeCell ref="E41:X45"/>
    <mergeCell ref="E46:X57"/>
    <mergeCell ref="K58:X58"/>
    <mergeCell ref="E58:J58"/>
    <mergeCell ref="E85:X85"/>
    <mergeCell ref="E86:X86"/>
    <mergeCell ref="E59:J59"/>
    <mergeCell ref="P22:X22"/>
    <mergeCell ref="E35:X39"/>
    <mergeCell ref="E40:X40"/>
    <mergeCell ref="E60:G60"/>
    <mergeCell ref="H60:X60"/>
    <mergeCell ref="H83:X83"/>
    <mergeCell ref="E82:X82"/>
    <mergeCell ref="K84:X84"/>
    <mergeCell ref="E71:X71"/>
    <mergeCell ref="B2:G2"/>
    <mergeCell ref="B3:C3"/>
    <mergeCell ref="B5:Y5"/>
    <mergeCell ref="E7:X13"/>
    <mergeCell ref="E14:X19"/>
    <mergeCell ref="F104:X104"/>
    <mergeCell ref="H61:X61"/>
    <mergeCell ref="E81:X81"/>
    <mergeCell ref="H94:X94"/>
    <mergeCell ref="E93:G93"/>
    <mergeCell ref="H93:X93"/>
    <mergeCell ref="E70:R70"/>
    <mergeCell ref="E87:J87"/>
    <mergeCell ref="E95:G95"/>
    <mergeCell ref="H95:X95"/>
    <mergeCell ref="F102:S102"/>
    <mergeCell ref="E84:J84"/>
    <mergeCell ref="E100:X100"/>
    <mergeCell ref="E83:G83"/>
    <mergeCell ref="E88:J88"/>
    <mergeCell ref="E91:J91"/>
  </mergeCells>
  <phoneticPr fontId="10" type="noConversion"/>
  <hyperlinks>
    <hyperlink ref="K58:X58" location="Инструкция!A1" tooltip="Обратиться за помощью" display="Обратиться за помощью"/>
    <hyperlink ref="K59:X59" location="Инструкция!A1" tooltip="Перейти" display="Перейти"/>
    <hyperlink ref="E118:X118" location="Инструкция!A1" tooltip="Руководство по загрузке документов" display="Руководство по загрузке документов"/>
    <hyperlink ref="E71:X71" location="Инструкция!A1" tooltip="Руководство по загрузке документов" display="Руководство по загрузке документов"/>
    <hyperlink ref="L84:X84" location="Инструкция!A1" display="Перейти к разделу"/>
    <hyperlink ref="K84:X84" location="Инструкция!A1" tooltip="Перейти к разделу" display="Перейти к разделу"/>
  </hyperlinks>
  <pageMargins left="0.7" right="0.7" top="0.75" bottom="0.75" header="0.3" footer="0.3"/>
  <pageSetup paperSize="9" orientation="portrait" horizontalDpi="180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0">
    <tabColor indexed="47"/>
  </sheetPr>
  <dimension ref="A1"/>
  <sheetViews>
    <sheetView showGridLines="0" workbookViewId="0"/>
  </sheetViews>
  <sheetFormatPr defaultColWidth="9.140625" defaultRowHeight="15"/>
  <cols>
    <col min="1" max="16384" width="9.140625" style="145"/>
  </cols>
  <sheetData/>
  <sheetProtection formatColumns="0" formatRows="0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showGridLines="0" workbookViewId="0"/>
  </sheetViews>
  <sheetFormatPr defaultRowHeight="11.25"/>
  <sheetData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com">
    <tabColor indexed="47"/>
  </sheetPr>
  <dimension ref="A1"/>
  <sheetViews>
    <sheetView zoomScaleNormal="100" workbookViewId="0"/>
  </sheetViews>
  <sheetFormatPr defaultColWidth="9.140625" defaultRowHeight="11.25"/>
  <cols>
    <col min="1" max="16384" width="9.140625" style="107"/>
  </cols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ill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/>
  </sheetViews>
  <sheetFormatPr defaultColWidth="9.140625" defaultRowHeight="11.25"/>
  <cols>
    <col min="1" max="16384" width="9.140625" style="193"/>
  </cols>
  <sheetData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85" workbookViewId="0"/>
  </sheetViews>
  <sheetFormatPr defaultRowHeight="11.25"/>
  <cols>
    <col min="1" max="1" width="49.140625" customWidth="1"/>
  </cols>
  <sheetData>
    <row r="1" spans="1:1" ht="12">
      <c r="A1" s="15"/>
    </row>
    <row r="2" spans="1:1" ht="12">
      <c r="A2" s="15"/>
    </row>
    <row r="3" spans="1:1" ht="12">
      <c r="A3" s="15"/>
    </row>
    <row r="4" spans="1:1" ht="12">
      <c r="A4" s="15"/>
    </row>
    <row r="5" spans="1:1" ht="12">
      <c r="A5" s="15"/>
    </row>
    <row r="6" spans="1:1" ht="12">
      <c r="A6" s="15"/>
    </row>
    <row r="7" spans="1:1" ht="12">
      <c r="A7" s="15"/>
    </row>
    <row r="8" spans="1:1" ht="12">
      <c r="A8" s="15"/>
    </row>
    <row r="9" spans="1:1" ht="12">
      <c r="A9" s="15"/>
    </row>
    <row r="10" spans="1:1" ht="12">
      <c r="A10" s="15"/>
    </row>
    <row r="11" spans="1:1" ht="12">
      <c r="A11" s="15"/>
    </row>
    <row r="12" spans="1:1" ht="12">
      <c r="A12" s="15"/>
    </row>
    <row r="13" spans="1:1" ht="12">
      <c r="A13" s="15"/>
    </row>
    <row r="14" spans="1:1" ht="12">
      <c r="A14" s="15"/>
    </row>
    <row r="15" spans="1:1" ht="12">
      <c r="A15" s="15"/>
    </row>
    <row r="16" spans="1:1" ht="12">
      <c r="A16" s="15"/>
    </row>
    <row r="17" spans="1:1" ht="12">
      <c r="A17" s="15"/>
    </row>
    <row r="18" spans="1:1" ht="12">
      <c r="A18" s="15"/>
    </row>
    <row r="19" spans="1:1" ht="12">
      <c r="A19" s="15"/>
    </row>
  </sheetData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90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40625"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91"/>
  </cols>
  <sheetData/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showRowColHeaders="0" zoomScaleNormal="100" workbookViewId="0"/>
  </sheetViews>
  <sheetFormatPr defaultColWidth="9.140625"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39" t="s">
        <v>139</v>
      </c>
      <c r="B1" s="139" t="s">
        <v>140</v>
      </c>
      <c r="C1" s="139" t="s">
        <v>141</v>
      </c>
      <c r="D1" s="9"/>
    </row>
    <row r="2" spans="1:4">
      <c r="A2" s="286">
        <v>44323.629120370373</v>
      </c>
      <c r="B2" s="11" t="s">
        <v>351</v>
      </c>
      <c r="C2" s="11" t="s">
        <v>352</v>
      </c>
    </row>
    <row r="3" spans="1:4">
      <c r="A3" s="286">
        <v>44323.629131944443</v>
      </c>
      <c r="B3" s="11" t="s">
        <v>353</v>
      </c>
      <c r="C3" s="11" t="s">
        <v>352</v>
      </c>
    </row>
    <row r="4" spans="1:4">
      <c r="A4" s="286">
        <v>44323.629224537035</v>
      </c>
      <c r="B4" s="11" t="s">
        <v>351</v>
      </c>
      <c r="C4" s="11" t="s">
        <v>352</v>
      </c>
    </row>
    <row r="5" spans="1:4">
      <c r="A5" s="286">
        <v>44323.629236111112</v>
      </c>
      <c r="B5" s="11" t="s">
        <v>353</v>
      </c>
      <c r="C5" s="11" t="s">
        <v>352</v>
      </c>
    </row>
    <row r="6" spans="1:4">
      <c r="A6" s="286">
        <v>44327.406828703701</v>
      </c>
      <c r="B6" s="11" t="s">
        <v>351</v>
      </c>
      <c r="C6" s="11" t="s">
        <v>352</v>
      </c>
    </row>
    <row r="7" spans="1:4">
      <c r="A7" s="286">
        <v>44327.406851851854</v>
      </c>
      <c r="B7" s="11" t="s">
        <v>353</v>
      </c>
      <c r="C7" s="11" t="s">
        <v>352</v>
      </c>
    </row>
    <row r="8" spans="1:4">
      <c r="A8" s="286">
        <v>44482.358807870369</v>
      </c>
      <c r="B8" s="11" t="s">
        <v>351</v>
      </c>
      <c r="C8" s="11" t="s">
        <v>352</v>
      </c>
    </row>
    <row r="9" spans="1:4">
      <c r="A9" s="286">
        <v>44482.358831018515</v>
      </c>
      <c r="B9" s="11" t="s">
        <v>353</v>
      </c>
      <c r="C9" s="11" t="s">
        <v>352</v>
      </c>
    </row>
  </sheetData>
  <sheetProtection password="FA9C" sheet="1" objects="1" scenarios="1" formatColumns="0" formatRows="0" autoFilter="0"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107"/>
  </cols>
  <sheetData/>
  <sheetProtection formatColumns="0" formatRows="0"/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132"/>
  </cols>
  <sheetData/>
  <phoneticPr fontId="10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40625" defaultRowHeight="11.25"/>
  <cols>
    <col min="1" max="1" width="9.140625" style="16"/>
    <col min="2" max="16384" width="9.140625" style="1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"/>
  <sheetViews>
    <sheetView showGridLines="0" workbookViewId="0"/>
  </sheetViews>
  <sheetFormatPr defaultRowHeight="11.25"/>
  <sheetData/>
  <phoneticPr fontId="1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"/>
  <sheetViews>
    <sheetView zoomScaleNormal="100" workbookViewId="0"/>
  </sheetViews>
  <sheetFormatPr defaultColWidth="9.140625" defaultRowHeight="11.25"/>
  <cols>
    <col min="1" max="16384" width="9.140625" style="3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IP">
    <tabColor indexed="47"/>
  </sheetPr>
  <dimension ref="A1:AF22"/>
  <sheetViews>
    <sheetView workbookViewId="0"/>
  </sheetViews>
  <sheetFormatPr defaultRowHeight="11.25"/>
  <sheetData>
    <row r="1" spans="1:32">
      <c r="B1" s="287" t="s">
        <v>354</v>
      </c>
      <c r="C1" s="287" t="s">
        <v>355</v>
      </c>
      <c r="D1" s="287" t="s">
        <v>356</v>
      </c>
      <c r="E1" s="287" t="s">
        <v>357</v>
      </c>
      <c r="F1" s="287" t="s">
        <v>358</v>
      </c>
      <c r="G1" s="287" t="s">
        <v>359</v>
      </c>
      <c r="H1" s="287" t="s">
        <v>360</v>
      </c>
      <c r="I1" s="287" t="s">
        <v>361</v>
      </c>
      <c r="J1" s="287" t="s">
        <v>362</v>
      </c>
      <c r="K1" s="287" t="s">
        <v>363</v>
      </c>
      <c r="L1" s="287" t="s">
        <v>364</v>
      </c>
      <c r="M1" s="287" t="s">
        <v>365</v>
      </c>
      <c r="N1" s="287" t="s">
        <v>366</v>
      </c>
      <c r="O1" s="287" t="s">
        <v>367</v>
      </c>
      <c r="P1" s="287" t="s">
        <v>368</v>
      </c>
      <c r="Q1" s="287" t="s">
        <v>369</v>
      </c>
      <c r="R1" s="287" t="s">
        <v>370</v>
      </c>
      <c r="S1" s="287" t="s">
        <v>371</v>
      </c>
      <c r="T1" s="287" t="s">
        <v>372</v>
      </c>
      <c r="U1" s="287" t="s">
        <v>373</v>
      </c>
      <c r="V1" s="287" t="s">
        <v>374</v>
      </c>
      <c r="W1" s="287" t="s">
        <v>375</v>
      </c>
      <c r="X1" s="287" t="s">
        <v>376</v>
      </c>
      <c r="Y1" s="287" t="s">
        <v>377</v>
      </c>
      <c r="Z1" s="287" t="s">
        <v>378</v>
      </c>
      <c r="AA1" s="287" t="s">
        <v>379</v>
      </c>
      <c r="AB1" s="287" t="s">
        <v>380</v>
      </c>
      <c r="AC1" s="287" t="s">
        <v>381</v>
      </c>
      <c r="AD1" s="287" t="s">
        <v>382</v>
      </c>
      <c r="AE1" s="287" t="s">
        <v>383</v>
      </c>
      <c r="AF1" s="287" t="s">
        <v>384</v>
      </c>
    </row>
    <row r="2" spans="1:32">
      <c r="A2">
        <v>1</v>
      </c>
      <c r="B2" s="287" t="s">
        <v>385</v>
      </c>
      <c r="C2" s="287" t="s">
        <v>386</v>
      </c>
      <c r="D2" s="287" t="s">
        <v>387</v>
      </c>
      <c r="E2" s="287" t="s">
        <v>388</v>
      </c>
      <c r="F2" s="287" t="s">
        <v>389</v>
      </c>
      <c r="G2" s="287" t="s">
        <v>390</v>
      </c>
      <c r="H2" s="287" t="s">
        <v>391</v>
      </c>
      <c r="I2" s="287" t="s">
        <v>392</v>
      </c>
      <c r="J2" s="287" t="s">
        <v>393</v>
      </c>
      <c r="K2" s="287" t="s">
        <v>394</v>
      </c>
      <c r="L2" s="287" t="s">
        <v>395</v>
      </c>
      <c r="M2" s="287" t="s">
        <v>396</v>
      </c>
      <c r="N2" s="287" t="s">
        <v>397</v>
      </c>
      <c r="O2" s="287" t="s">
        <v>398</v>
      </c>
      <c r="P2" s="287" t="s">
        <v>18</v>
      </c>
      <c r="Q2" s="287" t="s">
        <v>399</v>
      </c>
      <c r="R2" s="287" t="s">
        <v>400</v>
      </c>
      <c r="S2" s="287" t="s">
        <v>18</v>
      </c>
      <c r="T2" s="287" t="s">
        <v>401</v>
      </c>
      <c r="U2" s="287" t="s">
        <v>401</v>
      </c>
      <c r="V2" s="287" t="s">
        <v>402</v>
      </c>
      <c r="W2" s="287" t="s">
        <v>403</v>
      </c>
      <c r="X2" s="287" t="s">
        <v>404</v>
      </c>
      <c r="Y2" s="287" t="s">
        <v>405</v>
      </c>
      <c r="Z2" s="287" t="s">
        <v>404</v>
      </c>
      <c r="AA2" s="287" t="s">
        <v>406</v>
      </c>
      <c r="AB2" s="287"/>
      <c r="AC2" s="287"/>
      <c r="AD2" s="287"/>
      <c r="AE2" s="287"/>
      <c r="AF2" s="287"/>
    </row>
    <row r="3" spans="1:32">
      <c r="A3">
        <v>2</v>
      </c>
      <c r="B3" s="287" t="s">
        <v>407</v>
      </c>
      <c r="C3" s="287" t="s">
        <v>408</v>
      </c>
      <c r="D3" s="287" t="s">
        <v>409</v>
      </c>
      <c r="E3" s="287" t="s">
        <v>410</v>
      </c>
      <c r="F3" s="287" t="s">
        <v>411</v>
      </c>
      <c r="G3" s="287" t="s">
        <v>412</v>
      </c>
      <c r="H3" s="287" t="s">
        <v>391</v>
      </c>
      <c r="I3" s="287" t="s">
        <v>392</v>
      </c>
      <c r="J3" s="287" t="s">
        <v>393</v>
      </c>
      <c r="K3" s="287" t="s">
        <v>413</v>
      </c>
      <c r="L3" s="287" t="s">
        <v>395</v>
      </c>
      <c r="M3" s="287" t="s">
        <v>414</v>
      </c>
      <c r="N3" s="287" t="s">
        <v>415</v>
      </c>
      <c r="O3" s="287" t="s">
        <v>416</v>
      </c>
      <c r="P3" s="287" t="s">
        <v>18</v>
      </c>
      <c r="Q3" s="287" t="s">
        <v>399</v>
      </c>
      <c r="R3" s="287" t="s">
        <v>400</v>
      </c>
      <c r="S3" s="287" t="s">
        <v>18</v>
      </c>
      <c r="T3" s="287" t="s">
        <v>417</v>
      </c>
      <c r="U3" s="287" t="s">
        <v>417</v>
      </c>
      <c r="V3" s="287" t="s">
        <v>418</v>
      </c>
      <c r="W3" s="287" t="s">
        <v>419</v>
      </c>
      <c r="X3" s="287" t="s">
        <v>420</v>
      </c>
      <c r="Y3" s="287" t="s">
        <v>421</v>
      </c>
      <c r="Z3" s="287" t="s">
        <v>420</v>
      </c>
      <c r="AA3" s="287" t="s">
        <v>422</v>
      </c>
      <c r="AB3" s="287"/>
      <c r="AC3" s="287"/>
      <c r="AD3" s="287"/>
      <c r="AE3" s="287"/>
      <c r="AF3" s="287"/>
    </row>
    <row r="4" spans="1:32">
      <c r="A4">
        <v>3</v>
      </c>
      <c r="B4" s="287" t="s">
        <v>423</v>
      </c>
      <c r="C4" s="287" t="s">
        <v>424</v>
      </c>
      <c r="D4" s="287" t="s">
        <v>425</v>
      </c>
      <c r="E4" s="287" t="s">
        <v>426</v>
      </c>
      <c r="F4" s="287" t="s">
        <v>427</v>
      </c>
      <c r="G4" s="287" t="s">
        <v>428</v>
      </c>
      <c r="H4" s="287" t="s">
        <v>429</v>
      </c>
      <c r="I4" s="287" t="s">
        <v>392</v>
      </c>
      <c r="J4" s="287" t="s">
        <v>430</v>
      </c>
      <c r="K4" s="287" t="s">
        <v>431</v>
      </c>
      <c r="L4" s="287" t="s">
        <v>395</v>
      </c>
      <c r="M4" s="287" t="s">
        <v>432</v>
      </c>
      <c r="N4" s="287" t="s">
        <v>397</v>
      </c>
      <c r="O4" s="287" t="s">
        <v>433</v>
      </c>
      <c r="P4" s="287" t="s">
        <v>17</v>
      </c>
      <c r="Q4" s="287" t="s">
        <v>399</v>
      </c>
      <c r="R4" s="287" t="s">
        <v>400</v>
      </c>
      <c r="S4" s="287" t="s">
        <v>18</v>
      </c>
      <c r="T4" s="287" t="s">
        <v>434</v>
      </c>
      <c r="U4" s="287" t="s">
        <v>434</v>
      </c>
      <c r="V4" s="287" t="s">
        <v>435</v>
      </c>
      <c r="W4" s="287" t="s">
        <v>436</v>
      </c>
      <c r="X4" s="287" t="s">
        <v>437</v>
      </c>
      <c r="Y4" s="287" t="s">
        <v>438</v>
      </c>
      <c r="Z4" s="287" t="s">
        <v>437</v>
      </c>
      <c r="AA4" s="287" t="s">
        <v>439</v>
      </c>
      <c r="AB4" s="287"/>
      <c r="AC4" s="287"/>
      <c r="AD4" s="287"/>
      <c r="AE4" s="287"/>
      <c r="AF4" s="287"/>
    </row>
    <row r="5" spans="1:32">
      <c r="A5">
        <v>4</v>
      </c>
      <c r="B5" s="287" t="s">
        <v>440</v>
      </c>
      <c r="C5" s="287" t="s">
        <v>441</v>
      </c>
      <c r="D5" s="287" t="s">
        <v>442</v>
      </c>
      <c r="E5" s="287" t="s">
        <v>443</v>
      </c>
      <c r="F5" s="287" t="s">
        <v>444</v>
      </c>
      <c r="G5" s="287" t="s">
        <v>445</v>
      </c>
      <c r="H5" s="287" t="s">
        <v>446</v>
      </c>
      <c r="I5" s="287" t="s">
        <v>392</v>
      </c>
      <c r="J5" s="287" t="s">
        <v>393</v>
      </c>
      <c r="K5" s="287" t="s">
        <v>447</v>
      </c>
      <c r="L5" s="287" t="s">
        <v>395</v>
      </c>
      <c r="M5" s="287" t="s">
        <v>448</v>
      </c>
      <c r="N5" s="287" t="s">
        <v>449</v>
      </c>
      <c r="O5" s="287" t="s">
        <v>450</v>
      </c>
      <c r="P5" s="287" t="s">
        <v>17</v>
      </c>
      <c r="Q5" s="287" t="s">
        <v>399</v>
      </c>
      <c r="R5" s="287" t="s">
        <v>400</v>
      </c>
      <c r="S5" s="287" t="s">
        <v>18</v>
      </c>
      <c r="T5" s="287" t="s">
        <v>451</v>
      </c>
      <c r="U5" s="287" t="s">
        <v>451</v>
      </c>
      <c r="V5" s="287" t="s">
        <v>452</v>
      </c>
      <c r="W5" s="287" t="s">
        <v>453</v>
      </c>
      <c r="X5" s="287" t="s">
        <v>454</v>
      </c>
      <c r="Y5" s="287" t="s">
        <v>455</v>
      </c>
      <c r="Z5" s="287" t="s">
        <v>454</v>
      </c>
      <c r="AA5" s="287" t="s">
        <v>456</v>
      </c>
      <c r="AB5" s="287"/>
      <c r="AC5" s="287"/>
      <c r="AD5" s="287"/>
      <c r="AE5" s="287"/>
      <c r="AF5" s="287"/>
    </row>
    <row r="6" spans="1:32">
      <c r="A6">
        <v>5</v>
      </c>
      <c r="B6" s="287" t="s">
        <v>457</v>
      </c>
      <c r="C6" s="287" t="s">
        <v>408</v>
      </c>
      <c r="D6" s="287" t="s">
        <v>425</v>
      </c>
      <c r="E6" s="287" t="s">
        <v>458</v>
      </c>
      <c r="F6" s="287" t="s">
        <v>459</v>
      </c>
      <c r="G6" s="287" t="s">
        <v>412</v>
      </c>
      <c r="H6" s="287" t="s">
        <v>391</v>
      </c>
      <c r="I6" s="287" t="s">
        <v>392</v>
      </c>
      <c r="J6" s="287" t="s">
        <v>393</v>
      </c>
      <c r="K6" s="287" t="s">
        <v>460</v>
      </c>
      <c r="L6" s="287" t="s">
        <v>395</v>
      </c>
      <c r="M6" s="287" t="s">
        <v>461</v>
      </c>
      <c r="N6" s="287" t="s">
        <v>462</v>
      </c>
      <c r="O6" s="287" t="s">
        <v>463</v>
      </c>
      <c r="P6" s="287" t="s">
        <v>17</v>
      </c>
      <c r="Q6" s="287" t="s">
        <v>464</v>
      </c>
      <c r="R6" s="287" t="s">
        <v>400</v>
      </c>
      <c r="S6" s="287" t="s">
        <v>18</v>
      </c>
      <c r="T6" s="287" t="s">
        <v>465</v>
      </c>
      <c r="U6" s="287" t="s">
        <v>465</v>
      </c>
      <c r="V6" s="287" t="s">
        <v>466</v>
      </c>
      <c r="W6" s="287" t="s">
        <v>467</v>
      </c>
      <c r="X6" s="287" t="s">
        <v>468</v>
      </c>
      <c r="Y6" s="287" t="s">
        <v>469</v>
      </c>
      <c r="Z6" s="287" t="s">
        <v>468</v>
      </c>
      <c r="AA6" s="287" t="s">
        <v>470</v>
      </c>
      <c r="AB6" s="287"/>
      <c r="AC6" s="287"/>
      <c r="AD6" s="287"/>
      <c r="AE6" s="287"/>
      <c r="AF6" s="287"/>
    </row>
    <row r="7" spans="1:32">
      <c r="A7">
        <v>6</v>
      </c>
      <c r="B7" s="287" t="s">
        <v>471</v>
      </c>
      <c r="C7" s="287" t="s">
        <v>472</v>
      </c>
      <c r="D7" s="287" t="s">
        <v>473</v>
      </c>
      <c r="E7" s="287" t="s">
        <v>410</v>
      </c>
      <c r="F7" s="287" t="s">
        <v>411</v>
      </c>
      <c r="G7" s="287" t="s">
        <v>412</v>
      </c>
      <c r="H7" s="287" t="s">
        <v>391</v>
      </c>
      <c r="I7" s="287" t="s">
        <v>392</v>
      </c>
      <c r="J7" s="287" t="s">
        <v>393</v>
      </c>
      <c r="K7" s="287" t="s">
        <v>447</v>
      </c>
      <c r="L7" s="287" t="s">
        <v>395</v>
      </c>
      <c r="M7" s="287" t="s">
        <v>474</v>
      </c>
      <c r="N7" s="287" t="s">
        <v>397</v>
      </c>
      <c r="O7" s="287" t="s">
        <v>475</v>
      </c>
      <c r="P7" s="287" t="s">
        <v>18</v>
      </c>
      <c r="Q7" s="287" t="s">
        <v>399</v>
      </c>
      <c r="R7" s="287" t="s">
        <v>400</v>
      </c>
      <c r="S7" s="287" t="s">
        <v>18</v>
      </c>
      <c r="T7" s="287" t="s">
        <v>417</v>
      </c>
      <c r="U7" s="287" t="s">
        <v>417</v>
      </c>
      <c r="V7" s="287" t="s">
        <v>418</v>
      </c>
      <c r="W7" s="287" t="s">
        <v>476</v>
      </c>
      <c r="X7" s="287" t="s">
        <v>420</v>
      </c>
      <c r="Y7" s="287" t="s">
        <v>421</v>
      </c>
      <c r="Z7" s="287" t="s">
        <v>420</v>
      </c>
      <c r="AA7" s="287" t="s">
        <v>477</v>
      </c>
      <c r="AB7" s="287"/>
      <c r="AC7" s="287"/>
      <c r="AD7" s="287"/>
      <c r="AE7" s="287"/>
      <c r="AF7" s="287"/>
    </row>
    <row r="8" spans="1:32">
      <c r="A8">
        <v>7</v>
      </c>
      <c r="B8" s="287" t="s">
        <v>478</v>
      </c>
      <c r="C8" s="287" t="s">
        <v>408</v>
      </c>
      <c r="D8" s="287" t="s">
        <v>409</v>
      </c>
      <c r="E8" s="287" t="s">
        <v>479</v>
      </c>
      <c r="F8" s="287" t="s">
        <v>480</v>
      </c>
      <c r="G8" s="287" t="s">
        <v>481</v>
      </c>
      <c r="H8" s="287" t="s">
        <v>391</v>
      </c>
      <c r="I8" s="287" t="s">
        <v>392</v>
      </c>
      <c r="J8" s="287" t="s">
        <v>393</v>
      </c>
      <c r="K8" s="287" t="s">
        <v>482</v>
      </c>
      <c r="L8" s="287" t="s">
        <v>395</v>
      </c>
      <c r="M8" s="287" t="s">
        <v>461</v>
      </c>
      <c r="N8" s="287" t="s">
        <v>462</v>
      </c>
      <c r="O8" s="287" t="s">
        <v>483</v>
      </c>
      <c r="P8" s="287" t="s">
        <v>18</v>
      </c>
      <c r="Q8" s="287" t="s">
        <v>399</v>
      </c>
      <c r="R8" s="287" t="s">
        <v>400</v>
      </c>
      <c r="S8" s="287" t="s">
        <v>18</v>
      </c>
      <c r="T8" s="287" t="s">
        <v>484</v>
      </c>
      <c r="U8" s="287" t="s">
        <v>484</v>
      </c>
      <c r="V8" s="287" t="s">
        <v>485</v>
      </c>
      <c r="W8" s="287" t="s">
        <v>486</v>
      </c>
      <c r="X8" s="287" t="s">
        <v>487</v>
      </c>
      <c r="Y8" s="287" t="s">
        <v>488</v>
      </c>
      <c r="Z8" s="287" t="s">
        <v>487</v>
      </c>
      <c r="AA8" s="287" t="s">
        <v>489</v>
      </c>
      <c r="AB8" s="287"/>
      <c r="AC8" s="287"/>
      <c r="AD8" s="287"/>
      <c r="AE8" s="287"/>
      <c r="AF8" s="287"/>
    </row>
    <row r="9" spans="1:32">
      <c r="A9">
        <v>8</v>
      </c>
      <c r="B9" s="287" t="s">
        <v>490</v>
      </c>
      <c r="C9" s="287" t="s">
        <v>408</v>
      </c>
      <c r="D9" s="287" t="s">
        <v>409</v>
      </c>
      <c r="E9" s="287" t="s">
        <v>479</v>
      </c>
      <c r="F9" s="287" t="s">
        <v>480</v>
      </c>
      <c r="G9" s="287" t="s">
        <v>481</v>
      </c>
      <c r="H9" s="287" t="s">
        <v>391</v>
      </c>
      <c r="I9" s="287" t="s">
        <v>392</v>
      </c>
      <c r="J9" s="287" t="s">
        <v>393</v>
      </c>
      <c r="K9" s="287" t="s">
        <v>491</v>
      </c>
      <c r="L9" s="287" t="s">
        <v>395</v>
      </c>
      <c r="M9" s="287" t="s">
        <v>492</v>
      </c>
      <c r="N9" s="287" t="s">
        <v>493</v>
      </c>
      <c r="O9" s="287" t="s">
        <v>494</v>
      </c>
      <c r="P9" s="287" t="s">
        <v>18</v>
      </c>
      <c r="Q9" s="287" t="s">
        <v>495</v>
      </c>
      <c r="R9" s="287" t="s">
        <v>400</v>
      </c>
      <c r="S9" s="287" t="s">
        <v>18</v>
      </c>
      <c r="T9" s="287" t="s">
        <v>496</v>
      </c>
      <c r="U9" s="287" t="s">
        <v>496</v>
      </c>
      <c r="V9" s="287" t="s">
        <v>485</v>
      </c>
      <c r="W9" s="287" t="s">
        <v>486</v>
      </c>
      <c r="X9" s="287" t="s">
        <v>487</v>
      </c>
      <c r="Y9" s="287" t="s">
        <v>488</v>
      </c>
      <c r="Z9" s="287" t="s">
        <v>487</v>
      </c>
      <c r="AA9" s="287" t="s">
        <v>497</v>
      </c>
      <c r="AB9" s="287"/>
      <c r="AC9" s="287"/>
      <c r="AD9" s="287"/>
      <c r="AE9" s="287"/>
      <c r="AF9" s="287"/>
    </row>
    <row r="10" spans="1:32">
      <c r="A10">
        <v>9</v>
      </c>
      <c r="B10" s="287" t="s">
        <v>498</v>
      </c>
      <c r="C10" s="287" t="s">
        <v>408</v>
      </c>
      <c r="D10" s="287" t="s">
        <v>409</v>
      </c>
      <c r="E10" s="287" t="s">
        <v>479</v>
      </c>
      <c r="F10" s="287" t="s">
        <v>480</v>
      </c>
      <c r="G10" s="287" t="s">
        <v>481</v>
      </c>
      <c r="H10" s="287" t="s">
        <v>391</v>
      </c>
      <c r="I10" s="287" t="s">
        <v>392</v>
      </c>
      <c r="J10" s="287" t="s">
        <v>393</v>
      </c>
      <c r="K10" s="287" t="s">
        <v>499</v>
      </c>
      <c r="L10" s="287" t="s">
        <v>395</v>
      </c>
      <c r="M10" s="287" t="s">
        <v>492</v>
      </c>
      <c r="N10" s="287" t="s">
        <v>493</v>
      </c>
      <c r="O10" s="287" t="s">
        <v>494</v>
      </c>
      <c r="P10" s="287" t="s">
        <v>18</v>
      </c>
      <c r="Q10" s="287" t="s">
        <v>495</v>
      </c>
      <c r="R10" s="287" t="s">
        <v>400</v>
      </c>
      <c r="S10" s="287" t="s">
        <v>18</v>
      </c>
      <c r="T10" s="287" t="s">
        <v>500</v>
      </c>
      <c r="U10" s="287" t="s">
        <v>500</v>
      </c>
      <c r="V10" s="287" t="s">
        <v>501</v>
      </c>
      <c r="W10" s="287" t="s">
        <v>502</v>
      </c>
      <c r="X10" s="287" t="s">
        <v>487</v>
      </c>
      <c r="Y10" s="287" t="s">
        <v>503</v>
      </c>
      <c r="Z10" s="287" t="s">
        <v>487</v>
      </c>
      <c r="AA10" s="287" t="s">
        <v>504</v>
      </c>
      <c r="AB10" s="287"/>
      <c r="AC10" s="287"/>
      <c r="AD10" s="287"/>
      <c r="AE10" s="287"/>
      <c r="AF10" s="287"/>
    </row>
    <row r="11" spans="1:32">
      <c r="A11">
        <v>10</v>
      </c>
      <c r="B11" s="287" t="s">
        <v>505</v>
      </c>
      <c r="C11" s="287" t="s">
        <v>408</v>
      </c>
      <c r="D11" s="287" t="s">
        <v>409</v>
      </c>
      <c r="E11" s="287" t="s">
        <v>479</v>
      </c>
      <c r="F11" s="287" t="s">
        <v>480</v>
      </c>
      <c r="G11" s="287" t="s">
        <v>481</v>
      </c>
      <c r="H11" s="287" t="s">
        <v>391</v>
      </c>
      <c r="I11" s="287" t="s">
        <v>392</v>
      </c>
      <c r="J11" s="287" t="s">
        <v>393</v>
      </c>
      <c r="K11" s="287" t="s">
        <v>506</v>
      </c>
      <c r="L11" s="287" t="s">
        <v>395</v>
      </c>
      <c r="M11" s="287" t="s">
        <v>461</v>
      </c>
      <c r="N11" s="287" t="s">
        <v>462</v>
      </c>
      <c r="O11" s="287" t="s">
        <v>483</v>
      </c>
      <c r="P11" s="287" t="s">
        <v>18</v>
      </c>
      <c r="Q11" s="287" t="s">
        <v>495</v>
      </c>
      <c r="R11" s="287" t="s">
        <v>400</v>
      </c>
      <c r="S11" s="287" t="s">
        <v>18</v>
      </c>
      <c r="T11" s="287" t="s">
        <v>507</v>
      </c>
      <c r="U11" s="287" t="s">
        <v>507</v>
      </c>
      <c r="V11" s="287" t="s">
        <v>501</v>
      </c>
      <c r="W11" s="287" t="s">
        <v>508</v>
      </c>
      <c r="X11" s="287" t="s">
        <v>487</v>
      </c>
      <c r="Y11" s="287" t="s">
        <v>488</v>
      </c>
      <c r="Z11" s="287" t="s">
        <v>487</v>
      </c>
      <c r="AA11" s="287" t="s">
        <v>509</v>
      </c>
      <c r="AB11" s="287"/>
      <c r="AC11" s="287"/>
      <c r="AD11" s="287"/>
      <c r="AE11" s="287"/>
      <c r="AF11" s="287"/>
    </row>
    <row r="12" spans="1:32">
      <c r="A12">
        <v>11</v>
      </c>
      <c r="B12" s="287" t="s">
        <v>510</v>
      </c>
      <c r="C12" s="287" t="s">
        <v>408</v>
      </c>
      <c r="D12" s="287" t="s">
        <v>409</v>
      </c>
      <c r="E12" s="287" t="s">
        <v>479</v>
      </c>
      <c r="F12" s="287" t="s">
        <v>480</v>
      </c>
      <c r="G12" s="287" t="s">
        <v>481</v>
      </c>
      <c r="H12" s="287" t="s">
        <v>391</v>
      </c>
      <c r="I12" s="287" t="s">
        <v>392</v>
      </c>
      <c r="J12" s="287" t="s">
        <v>393</v>
      </c>
      <c r="K12" s="287" t="s">
        <v>511</v>
      </c>
      <c r="L12" s="287" t="s">
        <v>395</v>
      </c>
      <c r="M12" s="287" t="s">
        <v>492</v>
      </c>
      <c r="N12" s="287" t="s">
        <v>493</v>
      </c>
      <c r="O12" s="287" t="s">
        <v>494</v>
      </c>
      <c r="P12" s="287" t="s">
        <v>18</v>
      </c>
      <c r="Q12" s="287" t="s">
        <v>495</v>
      </c>
      <c r="R12" s="287" t="s">
        <v>400</v>
      </c>
      <c r="S12" s="287" t="s">
        <v>18</v>
      </c>
      <c r="T12" s="287" t="s">
        <v>512</v>
      </c>
      <c r="U12" s="287" t="s">
        <v>512</v>
      </c>
      <c r="V12" s="287" t="s">
        <v>485</v>
      </c>
      <c r="W12" s="287" t="s">
        <v>486</v>
      </c>
      <c r="X12" s="287" t="s">
        <v>487</v>
      </c>
      <c r="Y12" s="287" t="s">
        <v>488</v>
      </c>
      <c r="Z12" s="287" t="s">
        <v>487</v>
      </c>
      <c r="AA12" s="287" t="s">
        <v>513</v>
      </c>
      <c r="AB12" s="287"/>
      <c r="AC12" s="287"/>
      <c r="AD12" s="287"/>
      <c r="AE12" s="287"/>
      <c r="AF12" s="287"/>
    </row>
    <row r="13" spans="1:32">
      <c r="A13">
        <v>12</v>
      </c>
      <c r="B13" s="287" t="s">
        <v>514</v>
      </c>
      <c r="C13" s="287" t="s">
        <v>408</v>
      </c>
      <c r="D13" s="287" t="s">
        <v>425</v>
      </c>
      <c r="E13" s="287" t="s">
        <v>515</v>
      </c>
      <c r="F13" s="287" t="s">
        <v>516</v>
      </c>
      <c r="G13" s="287" t="s">
        <v>517</v>
      </c>
      <c r="H13" s="287" t="s">
        <v>391</v>
      </c>
      <c r="I13" s="287" t="s">
        <v>392</v>
      </c>
      <c r="J13" s="287" t="s">
        <v>430</v>
      </c>
      <c r="K13" s="287" t="s">
        <v>431</v>
      </c>
      <c r="L13" s="287" t="s">
        <v>395</v>
      </c>
      <c r="M13" s="287" t="s">
        <v>432</v>
      </c>
      <c r="N13" s="287" t="s">
        <v>397</v>
      </c>
      <c r="O13" s="287" t="s">
        <v>433</v>
      </c>
      <c r="P13" s="287" t="s">
        <v>18</v>
      </c>
      <c r="Q13" s="287" t="s">
        <v>399</v>
      </c>
      <c r="R13" s="287" t="s">
        <v>400</v>
      </c>
      <c r="S13" s="287" t="s">
        <v>18</v>
      </c>
      <c r="T13" s="287" t="s">
        <v>518</v>
      </c>
      <c r="U13" s="287" t="s">
        <v>518</v>
      </c>
      <c r="V13" s="287" t="s">
        <v>519</v>
      </c>
      <c r="W13" s="287" t="s">
        <v>403</v>
      </c>
      <c r="X13" s="287" t="s">
        <v>520</v>
      </c>
      <c r="Y13" s="287" t="s">
        <v>521</v>
      </c>
      <c r="Z13" s="287" t="s">
        <v>520</v>
      </c>
      <c r="AA13" s="287" t="s">
        <v>522</v>
      </c>
      <c r="AB13" s="287"/>
      <c r="AC13" s="287"/>
      <c r="AD13" s="287"/>
      <c r="AE13" s="287"/>
      <c r="AF13" s="287"/>
    </row>
    <row r="14" spans="1:32">
      <c r="A14">
        <v>13</v>
      </c>
      <c r="B14" s="287" t="s">
        <v>523</v>
      </c>
      <c r="C14" s="287" t="s">
        <v>408</v>
      </c>
      <c r="D14" s="287" t="s">
        <v>425</v>
      </c>
      <c r="E14" s="287" t="s">
        <v>524</v>
      </c>
      <c r="F14" s="287" t="s">
        <v>525</v>
      </c>
      <c r="G14" s="287" t="s">
        <v>517</v>
      </c>
      <c r="H14" s="287" t="s">
        <v>526</v>
      </c>
      <c r="I14" s="287" t="s">
        <v>392</v>
      </c>
      <c r="J14" s="287" t="s">
        <v>393</v>
      </c>
      <c r="K14" s="287" t="s">
        <v>431</v>
      </c>
      <c r="L14" s="287" t="s">
        <v>395</v>
      </c>
      <c r="M14" s="287" t="s">
        <v>432</v>
      </c>
      <c r="N14" s="287" t="s">
        <v>397</v>
      </c>
      <c r="O14" s="287" t="s">
        <v>433</v>
      </c>
      <c r="P14" s="287" t="s">
        <v>18</v>
      </c>
      <c r="Q14" s="287" t="s">
        <v>399</v>
      </c>
      <c r="R14" s="287" t="s">
        <v>400</v>
      </c>
      <c r="S14" s="287" t="s">
        <v>18</v>
      </c>
      <c r="T14" s="287" t="s">
        <v>527</v>
      </c>
      <c r="U14" s="287" t="s">
        <v>527</v>
      </c>
      <c r="V14" s="287" t="s">
        <v>528</v>
      </c>
      <c r="W14" s="287" t="s">
        <v>529</v>
      </c>
      <c r="X14" s="287" t="s">
        <v>530</v>
      </c>
      <c r="Y14" s="287" t="s">
        <v>531</v>
      </c>
      <c r="Z14" s="287" t="s">
        <v>530</v>
      </c>
      <c r="AA14" s="287" t="s">
        <v>532</v>
      </c>
      <c r="AB14" s="287"/>
      <c r="AC14" s="287"/>
      <c r="AD14" s="287"/>
      <c r="AE14" s="287"/>
      <c r="AF14" s="287"/>
    </row>
    <row r="15" spans="1:32">
      <c r="A15">
        <v>14</v>
      </c>
      <c r="B15" s="287" t="s">
        <v>533</v>
      </c>
      <c r="C15" s="287" t="s">
        <v>408</v>
      </c>
      <c r="D15" s="287" t="s">
        <v>425</v>
      </c>
      <c r="E15" s="287" t="s">
        <v>534</v>
      </c>
      <c r="F15" s="287" t="s">
        <v>535</v>
      </c>
      <c r="G15" s="287" t="s">
        <v>412</v>
      </c>
      <c r="H15" s="287" t="s">
        <v>391</v>
      </c>
      <c r="I15" s="287" t="s">
        <v>392</v>
      </c>
      <c r="J15" s="287" t="s">
        <v>536</v>
      </c>
      <c r="K15" s="287" t="s">
        <v>537</v>
      </c>
      <c r="L15" s="287" t="s">
        <v>395</v>
      </c>
      <c r="M15" s="287" t="s">
        <v>538</v>
      </c>
      <c r="N15" s="287" t="s">
        <v>539</v>
      </c>
      <c r="O15" s="287" t="s">
        <v>540</v>
      </c>
      <c r="P15" s="287" t="s">
        <v>18</v>
      </c>
      <c r="Q15" s="287" t="s">
        <v>399</v>
      </c>
      <c r="R15" s="287" t="s">
        <v>400</v>
      </c>
      <c r="S15" s="287" t="s">
        <v>18</v>
      </c>
      <c r="T15" s="287" t="s">
        <v>541</v>
      </c>
      <c r="U15" s="287" t="s">
        <v>541</v>
      </c>
      <c r="V15" s="287" t="s">
        <v>542</v>
      </c>
      <c r="W15" s="287" t="s">
        <v>543</v>
      </c>
      <c r="X15" s="287" t="s">
        <v>544</v>
      </c>
      <c r="Y15" s="287" t="s">
        <v>545</v>
      </c>
      <c r="Z15" s="287" t="s">
        <v>544</v>
      </c>
      <c r="AA15" s="287" t="s">
        <v>546</v>
      </c>
      <c r="AB15" s="287"/>
      <c r="AC15" s="287"/>
      <c r="AD15" s="287"/>
      <c r="AE15" s="287"/>
      <c r="AF15" s="287"/>
    </row>
    <row r="16" spans="1:32">
      <c r="A16">
        <v>15</v>
      </c>
      <c r="B16" s="287" t="s">
        <v>547</v>
      </c>
      <c r="C16" s="287" t="s">
        <v>472</v>
      </c>
      <c r="D16" s="287" t="s">
        <v>548</v>
      </c>
      <c r="E16" s="287" t="s">
        <v>479</v>
      </c>
      <c r="F16" s="287" t="s">
        <v>480</v>
      </c>
      <c r="G16" s="287" t="s">
        <v>481</v>
      </c>
      <c r="H16" s="287" t="s">
        <v>391</v>
      </c>
      <c r="I16" s="287" t="s">
        <v>392</v>
      </c>
      <c r="J16" s="287" t="s">
        <v>393</v>
      </c>
      <c r="K16" s="287" t="s">
        <v>549</v>
      </c>
      <c r="L16" s="287" t="s">
        <v>395</v>
      </c>
      <c r="M16" s="287" t="s">
        <v>550</v>
      </c>
      <c r="N16" s="287" t="s">
        <v>551</v>
      </c>
      <c r="O16" s="287" t="s">
        <v>552</v>
      </c>
      <c r="P16" s="287" t="s">
        <v>18</v>
      </c>
      <c r="Q16" s="287" t="s">
        <v>495</v>
      </c>
      <c r="R16" s="287" t="s">
        <v>400</v>
      </c>
      <c r="S16" s="287" t="s">
        <v>18</v>
      </c>
      <c r="T16" s="287" t="s">
        <v>553</v>
      </c>
      <c r="U16" s="287" t="s">
        <v>553</v>
      </c>
      <c r="V16" s="287" t="s">
        <v>501</v>
      </c>
      <c r="W16" s="287" t="s">
        <v>502</v>
      </c>
      <c r="X16" s="287" t="s">
        <v>487</v>
      </c>
      <c r="Y16" s="287" t="s">
        <v>488</v>
      </c>
      <c r="Z16" s="287" t="s">
        <v>487</v>
      </c>
      <c r="AA16" s="287" t="s">
        <v>554</v>
      </c>
      <c r="AB16" s="287"/>
      <c r="AC16" s="287"/>
      <c r="AD16" s="287"/>
      <c r="AE16" s="287"/>
      <c r="AF16" s="287"/>
    </row>
    <row r="17" spans="1:32">
      <c r="A17">
        <v>16</v>
      </c>
      <c r="B17" s="287" t="s">
        <v>555</v>
      </c>
      <c r="C17" s="287" t="s">
        <v>472</v>
      </c>
      <c r="D17" s="287" t="s">
        <v>548</v>
      </c>
      <c r="E17" s="287" t="s">
        <v>479</v>
      </c>
      <c r="F17" s="287" t="s">
        <v>480</v>
      </c>
      <c r="G17" s="287" t="s">
        <v>481</v>
      </c>
      <c r="H17" s="287" t="s">
        <v>391</v>
      </c>
      <c r="I17" s="287" t="s">
        <v>392</v>
      </c>
      <c r="J17" s="287" t="s">
        <v>393</v>
      </c>
      <c r="K17" s="287" t="s">
        <v>556</v>
      </c>
      <c r="L17" s="287" t="s">
        <v>395</v>
      </c>
      <c r="M17" s="287" t="s">
        <v>550</v>
      </c>
      <c r="N17" s="287" t="s">
        <v>551</v>
      </c>
      <c r="O17" s="287" t="s">
        <v>552</v>
      </c>
      <c r="P17" s="287" t="s">
        <v>18</v>
      </c>
      <c r="Q17" s="287" t="s">
        <v>495</v>
      </c>
      <c r="R17" s="287" t="s">
        <v>400</v>
      </c>
      <c r="S17" s="287" t="s">
        <v>18</v>
      </c>
      <c r="T17" s="287" t="s">
        <v>557</v>
      </c>
      <c r="U17" s="287" t="s">
        <v>557</v>
      </c>
      <c r="V17" s="287" t="s">
        <v>501</v>
      </c>
      <c r="W17" s="287" t="s">
        <v>502</v>
      </c>
      <c r="X17" s="287" t="s">
        <v>487</v>
      </c>
      <c r="Y17" s="287" t="s">
        <v>488</v>
      </c>
      <c r="Z17" s="287" t="s">
        <v>487</v>
      </c>
      <c r="AA17" s="287" t="s">
        <v>558</v>
      </c>
      <c r="AB17" s="287"/>
      <c r="AC17" s="287"/>
      <c r="AD17" s="287"/>
      <c r="AE17" s="287"/>
      <c r="AF17" s="287"/>
    </row>
    <row r="18" spans="1:32">
      <c r="A18">
        <v>17</v>
      </c>
      <c r="B18" s="287" t="s">
        <v>559</v>
      </c>
      <c r="C18" s="287" t="s">
        <v>472</v>
      </c>
      <c r="D18" s="287" t="s">
        <v>548</v>
      </c>
      <c r="E18" s="287" t="s">
        <v>479</v>
      </c>
      <c r="F18" s="287" t="s">
        <v>480</v>
      </c>
      <c r="G18" s="287" t="s">
        <v>481</v>
      </c>
      <c r="H18" s="287" t="s">
        <v>391</v>
      </c>
      <c r="I18" s="287" t="s">
        <v>392</v>
      </c>
      <c r="J18" s="287" t="s">
        <v>393</v>
      </c>
      <c r="K18" s="287" t="s">
        <v>560</v>
      </c>
      <c r="L18" s="287" t="s">
        <v>395</v>
      </c>
      <c r="M18" s="287" t="s">
        <v>550</v>
      </c>
      <c r="N18" s="287" t="s">
        <v>551</v>
      </c>
      <c r="O18" s="287" t="s">
        <v>552</v>
      </c>
      <c r="P18" s="287" t="s">
        <v>18</v>
      </c>
      <c r="Q18" s="287" t="s">
        <v>495</v>
      </c>
      <c r="R18" s="287" t="s">
        <v>400</v>
      </c>
      <c r="S18" s="287" t="s">
        <v>18</v>
      </c>
      <c r="T18" s="287" t="s">
        <v>512</v>
      </c>
      <c r="U18" s="287" t="s">
        <v>512</v>
      </c>
      <c r="V18" s="287" t="s">
        <v>501</v>
      </c>
      <c r="W18" s="287" t="s">
        <v>502</v>
      </c>
      <c r="X18" s="287" t="s">
        <v>487</v>
      </c>
      <c r="Y18" s="287" t="s">
        <v>488</v>
      </c>
      <c r="Z18" s="287" t="s">
        <v>487</v>
      </c>
      <c r="AA18" s="287" t="s">
        <v>561</v>
      </c>
      <c r="AB18" s="287"/>
      <c r="AC18" s="287"/>
      <c r="AD18" s="287"/>
      <c r="AE18" s="287"/>
      <c r="AF18" s="287"/>
    </row>
    <row r="19" spans="1:32">
      <c r="A19">
        <v>18</v>
      </c>
      <c r="B19" s="287" t="s">
        <v>562</v>
      </c>
      <c r="C19" s="287" t="s">
        <v>472</v>
      </c>
      <c r="D19" s="287" t="s">
        <v>473</v>
      </c>
      <c r="E19" s="287" t="s">
        <v>563</v>
      </c>
      <c r="F19" s="287" t="s">
        <v>564</v>
      </c>
      <c r="G19" s="287" t="s">
        <v>390</v>
      </c>
      <c r="H19" s="287" t="s">
        <v>429</v>
      </c>
      <c r="I19" s="287" t="s">
        <v>392</v>
      </c>
      <c r="J19" s="287" t="s">
        <v>393</v>
      </c>
      <c r="K19" s="287" t="s">
        <v>565</v>
      </c>
      <c r="L19" s="287" t="s">
        <v>395</v>
      </c>
      <c r="M19" s="287" t="s">
        <v>550</v>
      </c>
      <c r="N19" s="287" t="s">
        <v>551</v>
      </c>
      <c r="O19" s="287" t="s">
        <v>566</v>
      </c>
      <c r="P19" s="287" t="s">
        <v>18</v>
      </c>
      <c r="Q19" s="287" t="s">
        <v>464</v>
      </c>
      <c r="R19" s="287" t="s">
        <v>400</v>
      </c>
      <c r="S19" s="287" t="s">
        <v>18</v>
      </c>
      <c r="T19" s="287" t="s">
        <v>567</v>
      </c>
      <c r="U19" s="287" t="s">
        <v>568</v>
      </c>
      <c r="V19" s="287" t="s">
        <v>569</v>
      </c>
      <c r="W19" s="287" t="s">
        <v>570</v>
      </c>
      <c r="X19" s="287" t="s">
        <v>571</v>
      </c>
      <c r="Y19" s="287" t="s">
        <v>572</v>
      </c>
      <c r="Z19" s="287" t="s">
        <v>571</v>
      </c>
      <c r="AA19" s="287" t="s">
        <v>573</v>
      </c>
      <c r="AB19" s="287"/>
      <c r="AC19" s="287"/>
      <c r="AD19" s="287"/>
      <c r="AE19" s="287"/>
      <c r="AF19" s="287"/>
    </row>
    <row r="20" spans="1:32">
      <c r="A20">
        <v>19</v>
      </c>
      <c r="B20" s="287" t="s">
        <v>574</v>
      </c>
      <c r="C20" s="287" t="s">
        <v>472</v>
      </c>
      <c r="D20" s="287" t="s">
        <v>548</v>
      </c>
      <c r="E20" s="287" t="s">
        <v>575</v>
      </c>
      <c r="F20" s="287" t="s">
        <v>576</v>
      </c>
      <c r="G20" s="287" t="s">
        <v>577</v>
      </c>
      <c r="H20" s="287" t="s">
        <v>526</v>
      </c>
      <c r="I20" s="287" t="s">
        <v>392</v>
      </c>
      <c r="J20" s="287" t="s">
        <v>578</v>
      </c>
      <c r="K20" s="287" t="s">
        <v>565</v>
      </c>
      <c r="L20" s="287" t="s">
        <v>395</v>
      </c>
      <c r="M20" s="287" t="s">
        <v>550</v>
      </c>
      <c r="N20" s="287" t="s">
        <v>551</v>
      </c>
      <c r="O20" s="287" t="s">
        <v>566</v>
      </c>
      <c r="P20" s="287" t="s">
        <v>17</v>
      </c>
      <c r="Q20" s="287" t="s">
        <v>464</v>
      </c>
      <c r="R20" s="287" t="s">
        <v>400</v>
      </c>
      <c r="S20" s="287" t="s">
        <v>18</v>
      </c>
      <c r="T20" s="287" t="s">
        <v>579</v>
      </c>
      <c r="U20" s="287" t="s">
        <v>580</v>
      </c>
      <c r="V20" s="287" t="s">
        <v>581</v>
      </c>
      <c r="W20" s="287" t="s">
        <v>582</v>
      </c>
      <c r="X20" s="287" t="s">
        <v>583</v>
      </c>
      <c r="Y20" s="287" t="s">
        <v>584</v>
      </c>
      <c r="Z20" s="287" t="s">
        <v>583</v>
      </c>
      <c r="AA20" s="287" t="s">
        <v>585</v>
      </c>
      <c r="AB20" s="287"/>
      <c r="AC20" s="287"/>
      <c r="AD20" s="287"/>
      <c r="AE20" s="287"/>
      <c r="AF20" s="287"/>
    </row>
    <row r="21" spans="1:32">
      <c r="A21">
        <v>20</v>
      </c>
      <c r="B21" s="287" t="s">
        <v>586</v>
      </c>
      <c r="C21" s="287" t="s">
        <v>587</v>
      </c>
      <c r="D21" s="287" t="s">
        <v>588</v>
      </c>
      <c r="E21" s="287" t="s">
        <v>589</v>
      </c>
      <c r="F21" s="287" t="s">
        <v>590</v>
      </c>
      <c r="G21" s="287" t="s">
        <v>591</v>
      </c>
      <c r="H21" s="287" t="s">
        <v>526</v>
      </c>
      <c r="I21" s="287" t="s">
        <v>392</v>
      </c>
      <c r="J21" s="287" t="s">
        <v>393</v>
      </c>
      <c r="K21" s="287" t="s">
        <v>592</v>
      </c>
      <c r="L21" s="287" t="s">
        <v>395</v>
      </c>
      <c r="M21" s="287" t="s">
        <v>593</v>
      </c>
      <c r="N21" s="287" t="s">
        <v>397</v>
      </c>
      <c r="O21" s="287" t="s">
        <v>594</v>
      </c>
      <c r="P21" s="287" t="s">
        <v>18</v>
      </c>
      <c r="Q21" s="287" t="s">
        <v>399</v>
      </c>
      <c r="R21" s="287" t="s">
        <v>400</v>
      </c>
      <c r="S21" s="287" t="s">
        <v>18</v>
      </c>
      <c r="T21" s="287" t="s">
        <v>595</v>
      </c>
      <c r="U21" s="287" t="s">
        <v>595</v>
      </c>
      <c r="V21" s="287" t="s">
        <v>596</v>
      </c>
      <c r="W21" s="287" t="s">
        <v>597</v>
      </c>
      <c r="X21" s="287" t="s">
        <v>598</v>
      </c>
      <c r="Y21" s="287" t="s">
        <v>599</v>
      </c>
      <c r="Z21" s="287" t="s">
        <v>598</v>
      </c>
      <c r="AA21" s="287" t="s">
        <v>600</v>
      </c>
      <c r="AB21" s="287"/>
      <c r="AC21" s="287"/>
      <c r="AD21" s="287"/>
      <c r="AE21" s="287"/>
      <c r="AF21" s="287"/>
    </row>
    <row r="22" spans="1:32">
      <c r="A22">
        <v>21</v>
      </c>
      <c r="B22" s="287" t="s">
        <v>601</v>
      </c>
      <c r="C22" s="287" t="s">
        <v>602</v>
      </c>
      <c r="D22" s="287" t="s">
        <v>603</v>
      </c>
      <c r="E22" s="287" t="s">
        <v>604</v>
      </c>
      <c r="F22" s="287" t="s">
        <v>605</v>
      </c>
      <c r="G22" s="287" t="s">
        <v>606</v>
      </c>
      <c r="H22" s="287" t="s">
        <v>526</v>
      </c>
      <c r="I22" s="287" t="s">
        <v>392</v>
      </c>
      <c r="J22" s="287" t="s">
        <v>393</v>
      </c>
      <c r="K22" s="287" t="s">
        <v>607</v>
      </c>
      <c r="L22" s="287" t="s">
        <v>395</v>
      </c>
      <c r="M22" s="287" t="s">
        <v>608</v>
      </c>
      <c r="N22" s="287" t="s">
        <v>609</v>
      </c>
      <c r="O22" s="287" t="s">
        <v>610</v>
      </c>
      <c r="P22" s="287" t="s">
        <v>17</v>
      </c>
      <c r="Q22" s="287" t="s">
        <v>495</v>
      </c>
      <c r="R22" s="287" t="s">
        <v>611</v>
      </c>
      <c r="S22" s="287" t="s">
        <v>18</v>
      </c>
      <c r="T22" s="287" t="s">
        <v>612</v>
      </c>
      <c r="U22" s="287" t="s">
        <v>612</v>
      </c>
      <c r="V22" s="287" t="s">
        <v>613</v>
      </c>
      <c r="W22" s="287" t="s">
        <v>614</v>
      </c>
      <c r="X22" s="287" t="s">
        <v>615</v>
      </c>
      <c r="Y22" s="287" t="s">
        <v>616</v>
      </c>
      <c r="Z22" s="287" t="s">
        <v>615</v>
      </c>
      <c r="AA22" s="287" t="s">
        <v>617</v>
      </c>
      <c r="AB22" s="287"/>
      <c r="AC22" s="287"/>
      <c r="AD22" s="287"/>
      <c r="AE22" s="287"/>
      <c r="AF22" s="28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ColWidth="9.140625" defaultRowHeight="11.25"/>
  <cols>
    <col min="1" max="16384" width="9.140625" style="2"/>
  </cols>
  <sheetData/>
  <phoneticPr fontId="1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"/>
  <sheetViews>
    <sheetView showGridLines="0" zoomScaleNormal="100" workbookViewId="0"/>
  </sheetViews>
  <sheetFormatPr defaultColWidth="9.140625" defaultRowHeight="12.75"/>
  <cols>
    <col min="1" max="16384" width="9.140625" style="205"/>
  </cols>
  <sheetData/>
  <sheetProtection formatColumns="0" formatRows="0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40625"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00">
    <tabColor theme="3" tint="0.79998168889431442"/>
  </sheetPr>
  <dimension ref="A1:J49"/>
  <sheetViews>
    <sheetView showGridLines="0" topLeftCell="D3" zoomScaleNormal="100" workbookViewId="0">
      <pane ySplit="3" topLeftCell="A6" activePane="bottomLeft" state="frozen"/>
      <selection activeCell="D5" sqref="D5:K5"/>
      <selection pane="bottomLeft" activeCell="F12" sqref="F12"/>
    </sheetView>
  </sheetViews>
  <sheetFormatPr defaultColWidth="9.140625" defaultRowHeight="11.25"/>
  <cols>
    <col min="1" max="1" width="10.7109375" style="22" hidden="1" customWidth="1"/>
    <col min="2" max="2" width="10.7109375" style="19" hidden="1" customWidth="1"/>
    <col min="3" max="3" width="3.7109375" style="23" hidden="1" customWidth="1"/>
    <col min="4" max="4" width="3.7109375" style="27" customWidth="1"/>
    <col min="5" max="5" width="44.42578125" style="27" customWidth="1"/>
    <col min="6" max="6" width="50.7109375" style="27" customWidth="1"/>
    <col min="7" max="7" width="8.28515625" style="26" customWidth="1"/>
    <col min="8" max="16384" width="9.140625" style="27"/>
  </cols>
  <sheetData>
    <row r="1" spans="1:10" s="20" customFormat="1" ht="13.5" hidden="1" customHeight="1">
      <c r="A1" s="18"/>
      <c r="B1" s="19"/>
      <c r="G1" s="21"/>
    </row>
    <row r="2" spans="1:10" s="20" customFormat="1" ht="12" hidden="1" customHeight="1">
      <c r="A2" s="18"/>
      <c r="B2" s="19"/>
      <c r="G2" s="21"/>
    </row>
    <row r="3" spans="1:10" hidden="1"/>
    <row r="4" spans="1:10" hidden="1">
      <c r="D4" s="24"/>
      <c r="E4" s="25"/>
      <c r="F4" s="114" t="str">
        <f>version</f>
        <v>Версия 1.0</v>
      </c>
    </row>
    <row r="5" spans="1:10" ht="28.5" customHeight="1">
      <c r="D5" s="28"/>
      <c r="E5" s="334" t="str">
        <f>"Контроль за использованием инвестиционных ресурсов, включаемых в регулируемые государством цены (тарифы) в сфере теплоснабжения за " &amp; god &amp; " год"</f>
        <v>Контроль за использованием инвестиционных ресурсов, включаемых в регулируемые государством цены (тарифы) в сфере теплоснабжения за 2020 год</v>
      </c>
      <c r="F5" s="334"/>
      <c r="G5" s="29"/>
    </row>
    <row r="6" spans="1:10">
      <c r="D6" s="24"/>
      <c r="E6" s="115"/>
      <c r="F6" s="116"/>
      <c r="G6" s="29"/>
      <c r="H6" s="206"/>
      <c r="I6" s="206"/>
      <c r="J6" s="206"/>
    </row>
    <row r="7" spans="1:10" ht="19.5">
      <c r="D7" s="28"/>
      <c r="E7" s="30" t="s">
        <v>119</v>
      </c>
      <c r="F7" s="118" t="s">
        <v>114</v>
      </c>
      <c r="G7" s="117"/>
      <c r="H7" s="206"/>
      <c r="I7" s="206"/>
      <c r="J7" s="206"/>
    </row>
    <row r="8" spans="1:10" ht="3.75" customHeight="1">
      <c r="A8" s="31"/>
      <c r="D8" s="32"/>
      <c r="E8" s="30"/>
      <c r="F8" s="111"/>
      <c r="G8" s="33"/>
      <c r="H8" s="206"/>
      <c r="I8" s="206"/>
      <c r="J8" s="206"/>
    </row>
    <row r="9" spans="1:10" ht="19.5">
      <c r="D9" s="28"/>
      <c r="E9" s="335" t="s">
        <v>120</v>
      </c>
      <c r="F9" s="120">
        <v>2020</v>
      </c>
      <c r="G9" s="119" t="s">
        <v>286</v>
      </c>
      <c r="H9" s="206"/>
      <c r="I9" s="206"/>
      <c r="J9" s="206"/>
    </row>
    <row r="10" spans="1:10" ht="19.5">
      <c r="D10" s="28"/>
      <c r="E10" s="335"/>
      <c r="F10" s="219" t="s">
        <v>284</v>
      </c>
      <c r="G10" s="119" t="s">
        <v>287</v>
      </c>
      <c r="H10" s="206"/>
      <c r="I10" s="206"/>
      <c r="J10" s="206"/>
    </row>
    <row r="11" spans="1:10" ht="3.75" customHeight="1">
      <c r="A11" s="31"/>
      <c r="D11" s="32"/>
      <c r="E11" s="30"/>
      <c r="F11" s="111"/>
      <c r="G11" s="33"/>
      <c r="H11" s="206"/>
      <c r="I11" s="206"/>
      <c r="J11" s="206"/>
    </row>
    <row r="12" spans="1:10" ht="45">
      <c r="D12" s="28"/>
      <c r="E12" s="128" t="s">
        <v>249</v>
      </c>
      <c r="F12" s="288" t="s">
        <v>601</v>
      </c>
      <c r="G12" s="119"/>
      <c r="H12" s="206">
        <v>1</v>
      </c>
      <c r="I12" s="206">
        <v>31352310</v>
      </c>
      <c r="J12" s="210">
        <v>61216796</v>
      </c>
    </row>
    <row r="13" spans="1:10" ht="3.75" customHeight="1">
      <c r="C13" s="35"/>
      <c r="D13" s="32"/>
      <c r="E13" s="37"/>
      <c r="F13" s="111"/>
      <c r="G13" s="34"/>
      <c r="H13" s="206"/>
      <c r="I13" s="206"/>
      <c r="J13" s="206"/>
    </row>
    <row r="14" spans="1:10" ht="3.75" customHeight="1">
      <c r="C14" s="35"/>
      <c r="D14" s="32"/>
      <c r="E14" s="112"/>
      <c r="F14" s="113"/>
      <c r="G14" s="34"/>
      <c r="H14" s="206"/>
      <c r="I14" s="206"/>
      <c r="J14" s="206"/>
    </row>
    <row r="15" spans="1:10" ht="19.5">
      <c r="C15" s="35"/>
      <c r="D15" s="36"/>
      <c r="E15" s="37" t="s">
        <v>148</v>
      </c>
      <c r="F15" s="213" t="s">
        <v>604</v>
      </c>
      <c r="G15" s="122"/>
      <c r="H15" s="207"/>
      <c r="I15" s="206"/>
      <c r="J15" s="208"/>
    </row>
    <row r="16" spans="1:10" ht="19.5">
      <c r="C16" s="35"/>
      <c r="D16" s="36"/>
      <c r="E16" s="37" t="s">
        <v>121</v>
      </c>
      <c r="F16" s="123" t="s">
        <v>605</v>
      </c>
      <c r="G16" s="122"/>
      <c r="H16" s="207"/>
      <c r="I16" s="206"/>
      <c r="J16" s="208"/>
    </row>
    <row r="17" spans="1:10" ht="19.5">
      <c r="C17" s="35"/>
      <c r="D17" s="36"/>
      <c r="E17" s="37" t="s">
        <v>122</v>
      </c>
      <c r="F17" s="123" t="s">
        <v>606</v>
      </c>
      <c r="G17" s="122"/>
      <c r="H17" s="207"/>
      <c r="I17" s="206"/>
      <c r="J17" s="208"/>
    </row>
    <row r="18" spans="1:10" ht="22.5">
      <c r="D18" s="28"/>
      <c r="E18" s="128" t="s">
        <v>278</v>
      </c>
      <c r="F18" s="143" t="s">
        <v>392</v>
      </c>
      <c r="G18" s="119"/>
      <c r="H18" s="206"/>
      <c r="I18" s="206"/>
      <c r="J18" s="206"/>
    </row>
    <row r="19" spans="1:10" ht="3.75" customHeight="1">
      <c r="A19" s="31"/>
      <c r="D19" s="32"/>
      <c r="E19" s="30"/>
      <c r="F19" s="111"/>
      <c r="G19" s="33"/>
      <c r="H19" s="206"/>
      <c r="I19" s="206"/>
      <c r="J19" s="206"/>
    </row>
    <row r="20" spans="1:10" ht="19.5">
      <c r="D20" s="28"/>
      <c r="E20" s="30" t="s">
        <v>152</v>
      </c>
      <c r="F20" s="143" t="s">
        <v>526</v>
      </c>
      <c r="G20" s="119"/>
      <c r="H20" s="206"/>
      <c r="I20" s="206"/>
      <c r="J20" s="206"/>
    </row>
    <row r="21" spans="1:10" ht="19.5">
      <c r="D21" s="28"/>
      <c r="E21" s="30" t="s">
        <v>153</v>
      </c>
      <c r="F21" s="143" t="s">
        <v>393</v>
      </c>
      <c r="G21" s="119"/>
      <c r="H21" s="206"/>
      <c r="I21" s="206"/>
      <c r="J21" s="206"/>
    </row>
    <row r="22" spans="1:10" ht="3.75" customHeight="1">
      <c r="C22" s="35"/>
      <c r="D22" s="32"/>
      <c r="E22" s="37"/>
      <c r="F22" s="111"/>
      <c r="G22" s="34"/>
      <c r="H22" s="206"/>
      <c r="I22" s="206"/>
      <c r="J22" s="206"/>
    </row>
    <row r="23" spans="1:10" ht="19.5">
      <c r="D23" s="28"/>
      <c r="E23" s="128" t="s">
        <v>248</v>
      </c>
      <c r="F23" s="143" t="s">
        <v>17</v>
      </c>
      <c r="G23" s="119"/>
      <c r="H23" s="206"/>
      <c r="I23" s="206"/>
      <c r="J23" s="206"/>
    </row>
    <row r="24" spans="1:10" ht="19.5">
      <c r="C24" s="35"/>
      <c r="D24" s="36"/>
      <c r="E24" s="128" t="s">
        <v>309</v>
      </c>
      <c r="F24" s="143" t="s">
        <v>495</v>
      </c>
      <c r="G24" s="122"/>
      <c r="H24" s="209" t="s">
        <v>151</v>
      </c>
      <c r="I24" s="206"/>
      <c r="J24" s="208"/>
    </row>
    <row r="25" spans="1:10" ht="22.5">
      <c r="C25" s="35"/>
      <c r="D25" s="36"/>
      <c r="E25" s="128" t="s">
        <v>310</v>
      </c>
      <c r="F25" s="143" t="s">
        <v>611</v>
      </c>
      <c r="G25" s="122"/>
      <c r="H25" s="207"/>
      <c r="I25" s="206"/>
      <c r="J25" s="208"/>
    </row>
    <row r="26" spans="1:10" ht="20.45" customHeight="1">
      <c r="C26" s="35"/>
      <c r="D26" s="36"/>
      <c r="E26" s="128" t="s">
        <v>311</v>
      </c>
      <c r="F26" s="143" t="s">
        <v>18</v>
      </c>
      <c r="G26" s="122"/>
      <c r="H26" s="207"/>
      <c r="I26" s="206"/>
      <c r="J26" s="208"/>
    </row>
    <row r="27" spans="1:10" ht="3.75" customHeight="1">
      <c r="D27" s="28"/>
      <c r="E27" s="30"/>
      <c r="F27" s="133"/>
      <c r="G27" s="24"/>
      <c r="H27" s="206"/>
      <c r="I27" s="206"/>
      <c r="J27" s="206"/>
    </row>
    <row r="28" spans="1:10" ht="3.75" customHeight="1">
      <c r="C28" s="35"/>
      <c r="D28" s="32"/>
      <c r="E28" s="112"/>
      <c r="F28" s="113"/>
      <c r="G28" s="34"/>
      <c r="H28" s="206"/>
      <c r="I28" s="206"/>
      <c r="J28" s="206"/>
    </row>
    <row r="29" spans="1:10" ht="19.5">
      <c r="D29" s="28"/>
      <c r="E29" s="128" t="s">
        <v>269</v>
      </c>
      <c r="F29" s="195" t="s">
        <v>602</v>
      </c>
      <c r="G29" s="119"/>
      <c r="H29" s="206"/>
      <c r="I29" s="206"/>
      <c r="J29" s="206"/>
    </row>
    <row r="30" spans="1:10" ht="19.5" customHeight="1">
      <c r="D30" s="28"/>
      <c r="E30" s="128" t="s">
        <v>270</v>
      </c>
      <c r="F30" s="196" t="s">
        <v>603</v>
      </c>
      <c r="G30" s="119"/>
      <c r="H30" s="206"/>
      <c r="I30" s="206"/>
      <c r="J30" s="206"/>
    </row>
    <row r="31" spans="1:10" ht="3.75" customHeight="1">
      <c r="D31" s="28"/>
      <c r="E31" s="30"/>
      <c r="F31" s="124"/>
      <c r="G31" s="24"/>
      <c r="H31" s="206"/>
      <c r="I31" s="206"/>
      <c r="J31" s="206"/>
    </row>
    <row r="32" spans="1:10" ht="19.5" customHeight="1">
      <c r="D32" s="28"/>
      <c r="E32" s="30" t="s">
        <v>163</v>
      </c>
      <c r="F32" s="125" t="str">
        <f>CalcPeriod(date_start,date_end)</f>
        <v>12 лет 2 месяца</v>
      </c>
      <c r="G32" s="119"/>
      <c r="H32" s="206"/>
      <c r="I32" s="206"/>
      <c r="J32" s="206"/>
    </row>
    <row r="33" spans="1:10" ht="3.75" customHeight="1">
      <c r="C33" s="35"/>
      <c r="D33" s="32"/>
      <c r="E33" s="37"/>
      <c r="F33" s="111"/>
      <c r="G33" s="34"/>
      <c r="H33" s="206"/>
      <c r="I33" s="206"/>
      <c r="J33" s="206"/>
    </row>
    <row r="34" spans="1:10" ht="3.75" customHeight="1">
      <c r="C34" s="35"/>
      <c r="D34" s="32"/>
      <c r="E34" s="112"/>
      <c r="F34" s="113"/>
      <c r="G34" s="34"/>
      <c r="H34" s="206"/>
      <c r="I34" s="206"/>
      <c r="J34" s="206"/>
    </row>
    <row r="35" spans="1:10" ht="22.5">
      <c r="D35" s="28"/>
      <c r="E35" s="128" t="s">
        <v>274</v>
      </c>
      <c r="F35" s="240" t="s">
        <v>607</v>
      </c>
      <c r="G35" s="24"/>
      <c r="H35" s="206"/>
      <c r="I35" s="206"/>
      <c r="J35" s="206"/>
    </row>
    <row r="36" spans="1:10" ht="19.5" customHeight="1">
      <c r="D36" s="28"/>
      <c r="E36" s="128" t="s">
        <v>275</v>
      </c>
      <c r="F36" s="197" t="s">
        <v>395</v>
      </c>
      <c r="G36" s="24"/>
      <c r="H36" s="206"/>
      <c r="I36" s="206"/>
      <c r="J36" s="206"/>
    </row>
    <row r="37" spans="1:10" ht="19.5" customHeight="1">
      <c r="D37" s="28"/>
      <c r="E37" s="128" t="s">
        <v>276</v>
      </c>
      <c r="F37" s="197" t="s">
        <v>608</v>
      </c>
      <c r="G37" s="24"/>
      <c r="H37" s="206"/>
      <c r="I37" s="206"/>
      <c r="J37" s="206"/>
    </row>
    <row r="38" spans="1:10" ht="19.5" customHeight="1">
      <c r="D38" s="28"/>
      <c r="E38" s="128" t="s">
        <v>277</v>
      </c>
      <c r="F38" s="211" t="s">
        <v>609</v>
      </c>
      <c r="G38" s="24"/>
      <c r="H38" s="206"/>
      <c r="I38" s="206"/>
      <c r="J38" s="206"/>
    </row>
    <row r="39" spans="1:10" ht="22.5">
      <c r="D39" s="28"/>
      <c r="E39" s="128" t="s">
        <v>234</v>
      </c>
      <c r="F39" s="212" t="s">
        <v>610</v>
      </c>
      <c r="G39" s="24"/>
      <c r="H39" s="206"/>
      <c r="I39" s="206"/>
      <c r="J39" s="206"/>
    </row>
    <row r="40" spans="1:10" ht="3.75" customHeight="1">
      <c r="C40" s="35"/>
      <c r="D40" s="32"/>
      <c r="E40" s="37"/>
      <c r="F40" s="111"/>
      <c r="G40" s="34"/>
      <c r="H40" s="206"/>
      <c r="I40" s="206"/>
      <c r="J40" s="206"/>
    </row>
    <row r="41" spans="1:10" ht="12.75" customHeight="1">
      <c r="A41" s="39"/>
      <c r="D41" s="24"/>
      <c r="E41" s="112"/>
      <c r="F41" s="113" t="s">
        <v>157</v>
      </c>
      <c r="G41" s="33"/>
      <c r="H41" s="206"/>
      <c r="I41" s="206"/>
      <c r="J41" s="206"/>
    </row>
    <row r="42" spans="1:10" ht="20.100000000000001" customHeight="1">
      <c r="A42" s="39"/>
      <c r="B42" s="40"/>
      <c r="D42" s="41"/>
      <c r="E42" s="38" t="s">
        <v>146</v>
      </c>
      <c r="F42" s="121" t="s">
        <v>612</v>
      </c>
      <c r="G42" s="126"/>
      <c r="H42" s="206"/>
      <c r="I42" s="206"/>
      <c r="J42" s="206"/>
    </row>
    <row r="43" spans="1:10" ht="20.100000000000001" customHeight="1">
      <c r="A43" s="39"/>
      <c r="B43" s="40"/>
      <c r="D43" s="41"/>
      <c r="E43" s="38" t="s">
        <v>147</v>
      </c>
      <c r="F43" s="121" t="s">
        <v>612</v>
      </c>
      <c r="G43" s="126"/>
      <c r="H43" s="206"/>
      <c r="I43" s="206"/>
      <c r="J43" s="206"/>
    </row>
    <row r="44" spans="1:10" ht="22.5">
      <c r="A44" s="39"/>
      <c r="D44" s="24"/>
      <c r="F44" s="127" t="s">
        <v>15</v>
      </c>
      <c r="G44" s="33"/>
      <c r="H44" s="206"/>
      <c r="I44" s="206"/>
      <c r="J44" s="206"/>
    </row>
    <row r="45" spans="1:10" ht="20.100000000000001" customHeight="1">
      <c r="A45" s="39"/>
      <c r="B45" s="40"/>
      <c r="D45" s="41"/>
      <c r="E45" s="38" t="s">
        <v>26</v>
      </c>
      <c r="F45" s="121" t="s">
        <v>613</v>
      </c>
      <c r="G45" s="126"/>
      <c r="H45" s="206"/>
      <c r="I45" s="206"/>
      <c r="J45" s="206"/>
    </row>
    <row r="46" spans="1:10" ht="20.100000000000001" customHeight="1">
      <c r="A46" s="39"/>
      <c r="B46" s="40"/>
      <c r="D46" s="41"/>
      <c r="E46" s="38" t="s">
        <v>28</v>
      </c>
      <c r="F46" s="121" t="s">
        <v>614</v>
      </c>
      <c r="G46" s="126"/>
      <c r="H46" s="206"/>
      <c r="I46" s="206"/>
      <c r="J46" s="206"/>
    </row>
    <row r="47" spans="1:10" ht="20.100000000000001" customHeight="1">
      <c r="A47" s="39"/>
      <c r="B47" s="40"/>
      <c r="D47" s="41"/>
      <c r="E47" s="38" t="s">
        <v>27</v>
      </c>
      <c r="F47" s="121" t="s">
        <v>615</v>
      </c>
      <c r="G47" s="126"/>
      <c r="H47" s="206"/>
      <c r="I47" s="206"/>
      <c r="J47" s="206"/>
    </row>
    <row r="48" spans="1:10" ht="20.100000000000001" customHeight="1">
      <c r="A48" s="39"/>
      <c r="B48" s="40"/>
      <c r="D48" s="41"/>
      <c r="E48" s="38" t="s">
        <v>29</v>
      </c>
      <c r="F48" s="140" t="s">
        <v>616</v>
      </c>
      <c r="G48" s="126"/>
      <c r="H48" s="206"/>
      <c r="I48" s="206"/>
      <c r="J48" s="206"/>
    </row>
    <row r="49" spans="5:6" ht="3.75" customHeight="1">
      <c r="E49" s="25"/>
      <c r="F49" s="175"/>
    </row>
  </sheetData>
  <sheetProtection password="FA9C" sheet="1" objects="1" scenarios="1" formatColumns="0" formatRows="0" autoFilter="0"/>
  <dataConsolidate link="1"/>
  <mergeCells count="2">
    <mergeCell ref="E5:F5"/>
    <mergeCell ref="E9:E10"/>
  </mergeCells>
  <phoneticPr fontId="0" type="noConversion"/>
  <dataValidations count="5">
    <dataValidation errorTitle="Внимание" error="Выберите значение из списка" prompt="Выберите значение из списка" sqref="F27"/>
    <dataValidation allowBlank="1" errorTitle="Ошибка" error="Выберите значение из списка" prompt="Выберите значение из списка" sqref="F10 F20:F21 F18 F23 F24 F25 F26"/>
    <dataValidation type="textLength" operator="lessThanOrEqual" allowBlank="1" showInputMessage="1" showErrorMessage="1" errorTitle="Ошибка" error="Допускается ввод не более 900 символов!" sqref="F45:F48 F42:F43 F36:F37">
      <formula1>900</formula1>
    </dataValidation>
    <dataValidation allowBlank="1" showInputMessage="1" showErrorMessage="1" promptTitle="Ввод" prompt="Для выбора ИП необходимо два раза нажать левую кнопку мыши!" sqref="F12"/>
    <dataValidation type="textLength" operator="lessThanOrEqual" allowBlank="1" showInputMessage="1" showErrorMessage="1" errorTitle="Ошибка" error="Допускается ввод не более 900 символов!" prompt="Для перехода по ссылке необходимо два раза нажать левую кнопку мыши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_01">
    <tabColor theme="3" tint="0.39997558519241921"/>
    <pageSetUpPr fitToPage="1"/>
  </sheetPr>
  <dimension ref="A1:BX361"/>
  <sheetViews>
    <sheetView showGridLines="0" topLeftCell="C4" zoomScaleNormal="100" workbookViewId="0">
      <pane ySplit="5" topLeftCell="A9" activePane="bottomLeft" state="frozen"/>
      <selection activeCell="C4" sqref="C4"/>
      <selection pane="bottomLeft" activeCell="AV338" sqref="AV338"/>
    </sheetView>
  </sheetViews>
  <sheetFormatPr defaultColWidth="10.5703125" defaultRowHeight="11.25"/>
  <cols>
    <col min="1" max="2" width="9.140625" style="44" hidden="1" customWidth="1"/>
    <col min="3" max="3" width="3.85546875" style="44" customWidth="1"/>
    <col min="4" max="4" width="5.85546875" style="44" customWidth="1"/>
    <col min="5" max="6" width="53.42578125" style="44" customWidth="1"/>
    <col min="7" max="7" width="42.42578125" style="44" customWidth="1"/>
    <col min="8" max="8" width="16.140625" style="44" customWidth="1"/>
    <col min="9" max="9" width="17.42578125" style="44" customWidth="1"/>
    <col min="10" max="11" width="11.7109375" style="44" customWidth="1"/>
    <col min="12" max="12" width="21.28515625" style="44" customWidth="1"/>
    <col min="13" max="13" width="13" style="44" customWidth="1"/>
    <col min="14" max="14" width="9.140625" style="44" customWidth="1"/>
    <col min="15" max="15" width="7.28515625" style="44" customWidth="1"/>
    <col min="16" max="16" width="12.85546875" style="44" customWidth="1"/>
    <col min="17" max="18" width="4.28515625" style="44" customWidth="1"/>
    <col min="19" max="19" width="25.5703125" style="44" customWidth="1"/>
    <col min="20" max="20" width="24.7109375" style="44" customWidth="1"/>
    <col min="21" max="21" width="8.28515625" style="44" customWidth="1"/>
    <col min="22" max="22" width="9.7109375" style="44" customWidth="1"/>
    <col min="23" max="23" width="14.5703125" style="44" customWidth="1"/>
    <col min="24" max="25" width="10.7109375" style="44" customWidth="1"/>
    <col min="26" max="26" width="13.7109375" style="44" customWidth="1"/>
    <col min="27" max="27" width="24.7109375" style="44" customWidth="1"/>
    <col min="28" max="29" width="12.42578125" style="44" customWidth="1"/>
    <col min="30" max="30" width="16.7109375" style="44" customWidth="1"/>
    <col min="31" max="33" width="12.42578125" style="44" customWidth="1"/>
    <col min="34" max="35" width="4.28515625" style="44" customWidth="1"/>
    <col min="36" max="36" width="36.7109375" style="44" customWidth="1"/>
    <col min="37" max="37" width="4.28515625" style="44" customWidth="1"/>
    <col min="38" max="38" width="51.42578125" style="44" customWidth="1"/>
    <col min="39" max="39" width="12.7109375" style="44" customWidth="1"/>
    <col min="40" max="40" width="12.28515625" style="44" customWidth="1"/>
    <col min="41" max="41" width="14.7109375" style="44" customWidth="1"/>
    <col min="42" max="42" width="15.140625" style="44" customWidth="1"/>
    <col min="43" max="43" width="11.28515625" style="44" customWidth="1"/>
    <col min="44" max="44" width="13.140625" style="44" customWidth="1"/>
    <col min="45" max="45" width="19.85546875" style="44" customWidth="1"/>
    <col min="46" max="46" width="12.42578125" style="44" customWidth="1"/>
    <col min="47" max="47" width="18.140625" style="44" customWidth="1"/>
    <col min="48" max="48" width="19.140625" style="44" customWidth="1"/>
    <col min="49" max="49" width="17.28515625" style="44" customWidth="1"/>
    <col min="50" max="50" width="17.140625" style="44" customWidth="1"/>
    <col min="51" max="51" width="10.7109375" style="44" customWidth="1"/>
    <col min="52" max="52" width="9.85546875" style="44" customWidth="1"/>
    <col min="53" max="53" width="32.85546875" style="44" customWidth="1"/>
    <col min="54" max="54" width="18" style="44" customWidth="1"/>
    <col min="55" max="55" width="41.7109375" style="44" customWidth="1"/>
    <col min="56" max="56" width="38.140625" style="44" customWidth="1"/>
    <col min="57" max="75" width="10.5703125" style="44" customWidth="1"/>
    <col min="76" max="16384" width="10.5703125" style="44"/>
  </cols>
  <sheetData>
    <row r="1" spans="3:61" ht="16.5" hidden="1" customHeight="1">
      <c r="E1" s="44">
        <v>1</v>
      </c>
      <c r="AJ1" s="227"/>
      <c r="AK1" s="227"/>
      <c r="AL1" s="227"/>
      <c r="AM1" s="227"/>
      <c r="AN1" s="227"/>
      <c r="AO1" s="227"/>
      <c r="AP1" s="227"/>
      <c r="AQ1" s="227"/>
      <c r="AR1" s="227"/>
    </row>
    <row r="2" spans="3:61" ht="16.5" hidden="1" customHeight="1"/>
    <row r="3" spans="3:61" hidden="1"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</row>
    <row r="4" spans="3:61" ht="12.75" customHeight="1">
      <c r="C4" s="45"/>
      <c r="D4" s="179" t="str">
        <f xml:space="preserve"> "Справка о финансировании в тыс.руб " &amp; IF(nds = "да", "(c НДС)", "(без НДС)")</f>
        <v>Справка о финансировании в тыс.руб (c НДС)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</row>
    <row r="5" spans="3:61" ht="12.75">
      <c r="C5" s="45"/>
      <c r="D5" s="179" t="str">
        <f>region_name &amp; " " &amp; org</f>
        <v>Ярославская область ООО "Рыбинская генерация"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49"/>
      <c r="AT5" s="49"/>
      <c r="AU5" s="49"/>
      <c r="AV5" s="49"/>
      <c r="AW5" s="49"/>
      <c r="AX5" s="49"/>
    </row>
    <row r="6" spans="3:61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</row>
    <row r="7" spans="3:61" ht="24" customHeight="1">
      <c r="C7" s="45"/>
      <c r="D7" s="350" t="s">
        <v>33</v>
      </c>
      <c r="E7" s="350" t="s">
        <v>191</v>
      </c>
      <c r="F7" s="350" t="s">
        <v>192</v>
      </c>
      <c r="G7" s="347" t="s">
        <v>160</v>
      </c>
      <c r="H7" s="339" t="s">
        <v>265</v>
      </c>
      <c r="I7" s="337"/>
      <c r="J7" s="337"/>
      <c r="K7" s="347" t="s">
        <v>230</v>
      </c>
      <c r="L7" s="339" t="s">
        <v>239</v>
      </c>
      <c r="M7" s="339" t="s">
        <v>282</v>
      </c>
      <c r="N7" s="337"/>
      <c r="O7" s="347" t="s">
        <v>240</v>
      </c>
      <c r="P7" s="348"/>
      <c r="Q7" s="187"/>
      <c r="R7" s="352" t="s">
        <v>266</v>
      </c>
      <c r="S7" s="339" t="s">
        <v>250</v>
      </c>
      <c r="T7" s="339" t="s">
        <v>259</v>
      </c>
      <c r="U7" s="339" t="s">
        <v>260</v>
      </c>
      <c r="V7" s="339" t="s">
        <v>261</v>
      </c>
      <c r="W7" s="337"/>
      <c r="X7" s="337"/>
      <c r="Y7" s="337"/>
      <c r="Z7" s="337"/>
      <c r="AA7" s="337"/>
      <c r="AB7" s="337"/>
      <c r="AC7" s="339" t="s">
        <v>265</v>
      </c>
      <c r="AD7" s="337"/>
      <c r="AE7" s="337"/>
      <c r="AF7" s="337"/>
      <c r="AG7" s="337"/>
      <c r="AH7" s="187"/>
      <c r="AI7" s="352" t="s">
        <v>267</v>
      </c>
      <c r="AJ7" s="347" t="s">
        <v>158</v>
      </c>
      <c r="AK7" s="339" t="s">
        <v>312</v>
      </c>
      <c r="AL7" s="339" t="s">
        <v>313</v>
      </c>
      <c r="AM7" s="339" t="s">
        <v>314</v>
      </c>
      <c r="AN7" s="339" t="s">
        <v>315</v>
      </c>
      <c r="AO7" s="339" t="s">
        <v>316</v>
      </c>
      <c r="AP7" s="339" t="s">
        <v>317</v>
      </c>
      <c r="AQ7" s="339" t="s">
        <v>318</v>
      </c>
      <c r="AR7" s="339" t="s">
        <v>319</v>
      </c>
      <c r="AS7" s="339" t="s">
        <v>279</v>
      </c>
      <c r="AT7" s="339" t="s">
        <v>344</v>
      </c>
      <c r="AU7" s="339" t="s">
        <v>345</v>
      </c>
      <c r="AV7" s="339" t="s">
        <v>346</v>
      </c>
      <c r="AW7" s="336" t="s">
        <v>291</v>
      </c>
      <c r="AX7" s="337"/>
      <c r="AY7" s="134"/>
      <c r="AZ7" s="135"/>
    </row>
    <row r="8" spans="3:61" ht="24" customHeight="1">
      <c r="C8" s="45"/>
      <c r="D8" s="351"/>
      <c r="E8" s="351"/>
      <c r="F8" s="351"/>
      <c r="G8" s="349"/>
      <c r="H8" s="241" t="s">
        <v>154</v>
      </c>
      <c r="I8" s="241" t="s">
        <v>155</v>
      </c>
      <c r="J8" s="241" t="s">
        <v>156</v>
      </c>
      <c r="K8" s="349"/>
      <c r="L8" s="340"/>
      <c r="M8" s="241" t="s">
        <v>283</v>
      </c>
      <c r="N8" s="241" t="s">
        <v>284</v>
      </c>
      <c r="O8" s="241" t="s">
        <v>257</v>
      </c>
      <c r="P8" s="241" t="s">
        <v>285</v>
      </c>
      <c r="Q8" s="242"/>
      <c r="R8" s="353"/>
      <c r="S8" s="340"/>
      <c r="T8" s="340"/>
      <c r="U8" s="340"/>
      <c r="V8" s="241" t="s">
        <v>154</v>
      </c>
      <c r="W8" s="241" t="s">
        <v>155</v>
      </c>
      <c r="X8" s="241" t="s">
        <v>156</v>
      </c>
      <c r="Y8" s="241" t="s">
        <v>262</v>
      </c>
      <c r="Z8" s="241" t="s">
        <v>156</v>
      </c>
      <c r="AA8" s="241" t="s">
        <v>263</v>
      </c>
      <c r="AB8" s="241" t="s">
        <v>264</v>
      </c>
      <c r="AC8" s="241" t="s">
        <v>154</v>
      </c>
      <c r="AD8" s="241" t="s">
        <v>155</v>
      </c>
      <c r="AE8" s="241" t="s">
        <v>156</v>
      </c>
      <c r="AF8" s="241" t="s">
        <v>262</v>
      </c>
      <c r="AG8" s="241" t="s">
        <v>156</v>
      </c>
      <c r="AH8" s="242"/>
      <c r="AI8" s="353"/>
      <c r="AJ8" s="349"/>
      <c r="AK8" s="340"/>
      <c r="AL8" s="340"/>
      <c r="AM8" s="340"/>
      <c r="AN8" s="340"/>
      <c r="AO8" s="340"/>
      <c r="AP8" s="340"/>
      <c r="AQ8" s="340"/>
      <c r="AR8" s="340"/>
      <c r="AS8" s="340"/>
      <c r="AT8" s="340"/>
      <c r="AU8" s="340"/>
      <c r="AV8" s="340"/>
      <c r="AW8" s="244" t="s">
        <v>292</v>
      </c>
      <c r="AX8" s="241" t="s">
        <v>293</v>
      </c>
      <c r="AY8" s="134"/>
      <c r="AZ8" s="135"/>
    </row>
    <row r="9" spans="3:61" hidden="1">
      <c r="C9" s="45"/>
      <c r="D9" s="259"/>
      <c r="E9" s="260"/>
      <c r="F9" s="260"/>
      <c r="G9" s="261"/>
      <c r="H9" s="262"/>
      <c r="I9" s="262"/>
      <c r="J9" s="262"/>
      <c r="K9" s="261"/>
      <c r="L9" s="263"/>
      <c r="M9" s="262"/>
      <c r="N9" s="262"/>
      <c r="O9" s="262"/>
      <c r="P9" s="262"/>
      <c r="Q9" s="262"/>
      <c r="R9" s="260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4"/>
      <c r="AI9" s="265"/>
      <c r="AJ9" s="269" t="s">
        <v>320</v>
      </c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4"/>
      <c r="AX9" s="267"/>
      <c r="AY9" s="134"/>
      <c r="AZ9" s="135"/>
    </row>
    <row r="10" spans="3:61" hidden="1">
      <c r="C10" s="45"/>
      <c r="D10" s="249"/>
      <c r="E10" s="100"/>
      <c r="F10" s="215"/>
      <c r="G10" s="215"/>
      <c r="H10" s="215"/>
      <c r="I10" s="215"/>
      <c r="J10" s="215"/>
      <c r="K10" s="215"/>
      <c r="L10" s="100"/>
      <c r="M10" s="100"/>
      <c r="N10" s="100"/>
      <c r="O10" s="100"/>
      <c r="P10" s="100"/>
      <c r="Q10" s="100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176"/>
      <c r="AI10" s="215"/>
      <c r="AJ10" s="176" t="s">
        <v>138</v>
      </c>
      <c r="AK10" s="215"/>
      <c r="AL10" s="215"/>
      <c r="AM10" s="215"/>
      <c r="AN10" s="215"/>
      <c r="AO10" s="215"/>
      <c r="AP10" s="215"/>
      <c r="AQ10" s="215"/>
      <c r="AR10" s="270"/>
      <c r="AS10" s="95">
        <f>AS11+AS16+AS20+AS24</f>
        <v>984676.69780000008</v>
      </c>
      <c r="AT10" s="95">
        <f>AT11+AT16+AT20+AT24</f>
        <v>109585.34600000001</v>
      </c>
      <c r="AU10" s="95">
        <f>AU11+AU16+AU20+AU24</f>
        <v>22078.622679999997</v>
      </c>
      <c r="AV10" s="95">
        <f>AV11+AV16+AV20+AV24</f>
        <v>59193.537375999993</v>
      </c>
      <c r="AW10" s="221">
        <f>AW11+AW16+AW20+AW24</f>
        <v>-50391.808623999998</v>
      </c>
      <c r="AX10" s="95">
        <f>IF(AV10 = 0, 0,AV10/AT10*100)</f>
        <v>54.015924151026539</v>
      </c>
      <c r="AY10" s="136"/>
      <c r="AZ10" s="137"/>
    </row>
    <row r="11" spans="3:61" hidden="1">
      <c r="C11" s="45"/>
      <c r="D11" s="250"/>
      <c r="E11" s="100"/>
      <c r="F11" s="215"/>
      <c r="G11" s="215"/>
      <c r="H11" s="215"/>
      <c r="I11" s="215"/>
      <c r="J11" s="215"/>
      <c r="K11" s="215"/>
      <c r="L11" s="100"/>
      <c r="M11" s="100"/>
      <c r="N11" s="100"/>
      <c r="O11" s="100"/>
      <c r="P11" s="100"/>
      <c r="Q11" s="100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176"/>
      <c r="AI11" s="251">
        <v>1</v>
      </c>
      <c r="AJ11" s="176" t="s">
        <v>195</v>
      </c>
      <c r="AK11" s="215"/>
      <c r="AL11" s="215"/>
      <c r="AM11" s="215"/>
      <c r="AN11" s="215"/>
      <c r="AO11" s="215"/>
      <c r="AP11" s="215"/>
      <c r="AQ11" s="215"/>
      <c r="AR11" s="270"/>
      <c r="AS11" s="96">
        <f>AS12+AS13+AS14+AS15</f>
        <v>888514.28780000005</v>
      </c>
      <c r="AT11" s="96">
        <f>AT12+AT13+AT14+AT15</f>
        <v>79686.926000000007</v>
      </c>
      <c r="AU11" s="96">
        <f>AU12+AU13+AU14+AU15</f>
        <v>22078.622679999997</v>
      </c>
      <c r="AV11" s="96">
        <f>AV12+AV13+AV14+AV15</f>
        <v>50713.537371999992</v>
      </c>
      <c r="AW11" s="222">
        <f>AW12+AW13+AW14+AW15</f>
        <v>-28973.388628000001</v>
      </c>
      <c r="AX11" s="95">
        <f t="shared" ref="AX11:AX44" si="0">IF(AV11 = 0, 0,AV11/AT11*100)</f>
        <v>63.640975901115802</v>
      </c>
      <c r="AY11" s="94"/>
      <c r="AZ11" s="47"/>
    </row>
    <row r="12" spans="3:61" ht="11.25" hidden="1" customHeight="1">
      <c r="C12" s="45"/>
      <c r="D12" s="252"/>
      <c r="E12" s="100"/>
      <c r="F12" s="253"/>
      <c r="G12" s="253"/>
      <c r="H12" s="253"/>
      <c r="I12" s="253"/>
      <c r="J12" s="253"/>
      <c r="K12" s="253"/>
      <c r="L12" s="100"/>
      <c r="M12" s="100"/>
      <c r="N12" s="100"/>
      <c r="O12" s="100"/>
      <c r="P12" s="100"/>
      <c r="Q12" s="100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4"/>
      <c r="AI12" s="255" t="s">
        <v>196</v>
      </c>
      <c r="AJ12" s="246" t="s">
        <v>217</v>
      </c>
      <c r="AK12" s="268"/>
      <c r="AL12" s="268"/>
      <c r="AM12" s="268"/>
      <c r="AN12" s="268"/>
      <c r="AO12" s="268"/>
      <c r="AP12" s="268"/>
      <c r="AQ12" s="268"/>
      <c r="AR12" s="271"/>
      <c r="AS12" s="98">
        <f t="shared" ref="AS12:AV15" si="1">SUMIF($BI$49:$BI$355,$BI12,AS$49:AS$355)</f>
        <v>402511.12200000015</v>
      </c>
      <c r="AT12" s="98">
        <f t="shared" si="1"/>
        <v>23880.002</v>
      </c>
      <c r="AU12" s="98">
        <f t="shared" si="1"/>
        <v>22078.622679999997</v>
      </c>
      <c r="AV12" s="98">
        <f t="shared" si="1"/>
        <v>33233.980835999995</v>
      </c>
      <c r="AW12" s="223">
        <f>SUMIF($BI$49:$BI$355,$BI12,AX$49:AX$355)</f>
        <v>9353.9788360000002</v>
      </c>
      <c r="AX12" s="256">
        <f t="shared" si="0"/>
        <v>139.17076236425774</v>
      </c>
      <c r="AY12" s="94"/>
      <c r="AZ12" s="47"/>
      <c r="BI12" s="199" t="str">
        <f>AJ12 &amp; "0"</f>
        <v>Прибыль направляемая на инвестиции0</v>
      </c>
    </row>
    <row r="13" spans="3:61" hidden="1">
      <c r="C13" s="45"/>
      <c r="D13" s="252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249"/>
      <c r="AI13" s="255" t="s">
        <v>197</v>
      </c>
      <c r="AJ13" s="247" t="s">
        <v>198</v>
      </c>
      <c r="AK13" s="272"/>
      <c r="AL13" s="272"/>
      <c r="AM13" s="272"/>
      <c r="AN13" s="272"/>
      <c r="AO13" s="272"/>
      <c r="AP13" s="272"/>
      <c r="AQ13" s="272"/>
      <c r="AR13" s="273"/>
      <c r="AS13" s="98">
        <f t="shared" si="1"/>
        <v>486003.16579999996</v>
      </c>
      <c r="AT13" s="98">
        <f t="shared" si="1"/>
        <v>55806.923999999999</v>
      </c>
      <c r="AU13" s="98">
        <f t="shared" si="1"/>
        <v>0</v>
      </c>
      <c r="AV13" s="98">
        <f t="shared" si="1"/>
        <v>17479.556536</v>
      </c>
      <c r="AW13" s="223">
        <f>SUMIF($BI$49:$BI$355,$BI13,AX$49:AX$355)</f>
        <v>-38327.367464000003</v>
      </c>
      <c r="AX13" s="256">
        <f t="shared" si="0"/>
        <v>31.321483577915888</v>
      </c>
      <c r="AY13" s="94"/>
      <c r="AZ13" s="47"/>
      <c r="BI13" s="199" t="str">
        <f>AJ13 &amp; "0"</f>
        <v>Амортизационные отчисления0</v>
      </c>
    </row>
    <row r="14" spans="3:61" hidden="1">
      <c r="C14" s="45"/>
      <c r="D14" s="252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249"/>
      <c r="AI14" s="255" t="s">
        <v>199</v>
      </c>
      <c r="AJ14" s="247" t="s">
        <v>200</v>
      </c>
      <c r="AK14" s="272"/>
      <c r="AL14" s="272"/>
      <c r="AM14" s="272"/>
      <c r="AN14" s="272"/>
      <c r="AO14" s="272"/>
      <c r="AP14" s="272"/>
      <c r="AQ14" s="272"/>
      <c r="AR14" s="273"/>
      <c r="AS14" s="98">
        <f t="shared" si="1"/>
        <v>0</v>
      </c>
      <c r="AT14" s="98">
        <f t="shared" si="1"/>
        <v>0</v>
      </c>
      <c r="AU14" s="98">
        <f t="shared" si="1"/>
        <v>0</v>
      </c>
      <c r="AV14" s="98">
        <f t="shared" si="1"/>
        <v>0</v>
      </c>
      <c r="AW14" s="223">
        <f>SUMIF($BI$49:$BI$355,$BI14,AX$49:AX$355)</f>
        <v>0</v>
      </c>
      <c r="AX14" s="256">
        <f t="shared" si="0"/>
        <v>0</v>
      </c>
      <c r="AY14" s="94"/>
      <c r="AZ14" s="47"/>
      <c r="BI14" s="199" t="str">
        <f>AJ14 &amp; "0"</f>
        <v>Прочие собственные средства0</v>
      </c>
    </row>
    <row r="15" spans="3:61" ht="11.25" hidden="1" customHeight="1">
      <c r="C15" s="45"/>
      <c r="D15" s="252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249"/>
      <c r="AI15" s="255" t="s">
        <v>268</v>
      </c>
      <c r="AJ15" s="246" t="s">
        <v>273</v>
      </c>
      <c r="AK15" s="268"/>
      <c r="AL15" s="268"/>
      <c r="AM15" s="268"/>
      <c r="AN15" s="268"/>
      <c r="AO15" s="268"/>
      <c r="AP15" s="268"/>
      <c r="AQ15" s="268"/>
      <c r="AR15" s="271"/>
      <c r="AS15" s="98">
        <f t="shared" si="1"/>
        <v>0</v>
      </c>
      <c r="AT15" s="98">
        <f t="shared" si="1"/>
        <v>0</v>
      </c>
      <c r="AU15" s="98">
        <f t="shared" si="1"/>
        <v>0</v>
      </c>
      <c r="AV15" s="98">
        <f t="shared" si="1"/>
        <v>0</v>
      </c>
      <c r="AW15" s="223">
        <f>SUMIF($BI$49:$BI$355,$BI15,AX$49:AX$355)</f>
        <v>0</v>
      </c>
      <c r="AX15" s="256">
        <f t="shared" si="0"/>
        <v>0</v>
      </c>
      <c r="AY15" s="94"/>
      <c r="AZ15" s="47"/>
      <c r="BI15" s="199" t="str">
        <f>AJ15 &amp; "0"</f>
        <v>За счет платы за технологическое присоединение0</v>
      </c>
    </row>
    <row r="16" spans="3:61" hidden="1">
      <c r="C16" s="45"/>
      <c r="D16" s="250"/>
      <c r="E16" s="100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176"/>
      <c r="AI16" s="251" t="s">
        <v>115</v>
      </c>
      <c r="AJ16" s="176" t="s">
        <v>201</v>
      </c>
      <c r="AK16" s="215"/>
      <c r="AL16" s="215"/>
      <c r="AM16" s="215"/>
      <c r="AN16" s="215"/>
      <c r="AO16" s="215"/>
      <c r="AP16" s="215"/>
      <c r="AQ16" s="215"/>
      <c r="AR16" s="270"/>
      <c r="AS16" s="96">
        <f>SUM(AS17:AS19)</f>
        <v>96162.41</v>
      </c>
      <c r="AT16" s="96">
        <f>SUM(AT17:AT19)</f>
        <v>29898.42</v>
      </c>
      <c r="AU16" s="96">
        <f>SUM(AU17:AU19)</f>
        <v>0</v>
      </c>
      <c r="AV16" s="96">
        <f>SUM(AV17:AV19)</f>
        <v>8480.0000039999995</v>
      </c>
      <c r="AW16" s="222">
        <f>SUM(AW17:AW19)</f>
        <v>-21418.419995999997</v>
      </c>
      <c r="AX16" s="95">
        <f t="shared" si="0"/>
        <v>28.362702791652534</v>
      </c>
      <c r="AY16" s="94"/>
      <c r="AZ16" s="47"/>
      <c r="BI16" s="200"/>
    </row>
    <row r="17" spans="3:76" hidden="1">
      <c r="C17" s="45"/>
      <c r="D17" s="252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249"/>
      <c r="AI17" s="255" t="s">
        <v>202</v>
      </c>
      <c r="AJ17" s="247" t="s">
        <v>203</v>
      </c>
      <c r="AK17" s="272"/>
      <c r="AL17" s="272"/>
      <c r="AM17" s="272"/>
      <c r="AN17" s="272"/>
      <c r="AO17" s="272"/>
      <c r="AP17" s="272"/>
      <c r="AQ17" s="272"/>
      <c r="AR17" s="273"/>
      <c r="AS17" s="98">
        <f t="shared" ref="AS17:AV19" si="2">SUMIF($BI$49:$BI$355,$BI17,AS$49:AS$355)</f>
        <v>96162.41</v>
      </c>
      <c r="AT17" s="98">
        <f t="shared" si="2"/>
        <v>29898.42</v>
      </c>
      <c r="AU17" s="98">
        <f t="shared" si="2"/>
        <v>0</v>
      </c>
      <c r="AV17" s="98">
        <f t="shared" si="2"/>
        <v>8480.0000039999995</v>
      </c>
      <c r="AW17" s="223">
        <f>SUMIF($BI$49:$BI$355,$BI17,AX$49:AX$355)</f>
        <v>-21418.419995999997</v>
      </c>
      <c r="AX17" s="256">
        <f t="shared" si="0"/>
        <v>28.362702791652534</v>
      </c>
      <c r="AY17" s="94"/>
      <c r="AZ17" s="47"/>
      <c r="BI17" s="199" t="str">
        <f>AJ17 &amp; "0"</f>
        <v>Кредиты0</v>
      </c>
    </row>
    <row r="18" spans="3:76" hidden="1">
      <c r="C18" s="45"/>
      <c r="D18" s="252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249"/>
      <c r="AI18" s="255" t="s">
        <v>204</v>
      </c>
      <c r="AJ18" s="247" t="s">
        <v>205</v>
      </c>
      <c r="AK18" s="272"/>
      <c r="AL18" s="272"/>
      <c r="AM18" s="272"/>
      <c r="AN18" s="272"/>
      <c r="AO18" s="272"/>
      <c r="AP18" s="272"/>
      <c r="AQ18" s="272"/>
      <c r="AR18" s="273"/>
      <c r="AS18" s="98">
        <f t="shared" si="2"/>
        <v>0</v>
      </c>
      <c r="AT18" s="98">
        <f t="shared" si="2"/>
        <v>0</v>
      </c>
      <c r="AU18" s="98">
        <f t="shared" si="2"/>
        <v>0</v>
      </c>
      <c r="AV18" s="98">
        <f t="shared" si="2"/>
        <v>0</v>
      </c>
      <c r="AW18" s="223">
        <f>SUMIF($BI$49:$BI$355,$BI18,AX$49:AX$355)</f>
        <v>0</v>
      </c>
      <c r="AX18" s="256">
        <f t="shared" si="0"/>
        <v>0</v>
      </c>
      <c r="AY18" s="94"/>
      <c r="AZ18" s="47"/>
      <c r="BI18" s="199" t="str">
        <f>AJ18 &amp; "0"</f>
        <v>Займы0</v>
      </c>
    </row>
    <row r="19" spans="3:76" ht="11.25" hidden="1" customHeight="1">
      <c r="C19" s="45"/>
      <c r="D19" s="252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249"/>
      <c r="AI19" s="255" t="s">
        <v>206</v>
      </c>
      <c r="AJ19" s="247" t="s">
        <v>207</v>
      </c>
      <c r="AK19" s="272"/>
      <c r="AL19" s="272"/>
      <c r="AM19" s="272"/>
      <c r="AN19" s="272"/>
      <c r="AO19" s="272"/>
      <c r="AP19" s="272"/>
      <c r="AQ19" s="272"/>
      <c r="AR19" s="273"/>
      <c r="AS19" s="98">
        <f t="shared" si="2"/>
        <v>0</v>
      </c>
      <c r="AT19" s="98">
        <f t="shared" si="2"/>
        <v>0</v>
      </c>
      <c r="AU19" s="98">
        <f t="shared" si="2"/>
        <v>0</v>
      </c>
      <c r="AV19" s="98">
        <f t="shared" si="2"/>
        <v>0</v>
      </c>
      <c r="AW19" s="223">
        <f>SUMIF($BI$49:$BI$355,$BI19,AX$49:AX$355)</f>
        <v>0</v>
      </c>
      <c r="AX19" s="256">
        <f t="shared" si="0"/>
        <v>0</v>
      </c>
      <c r="AY19" s="94"/>
      <c r="BI19" s="199" t="str">
        <f>AJ19 &amp; "0"</f>
        <v>Прочие привлеченные средства0</v>
      </c>
    </row>
    <row r="20" spans="3:76" hidden="1">
      <c r="C20" s="45"/>
      <c r="D20" s="250"/>
      <c r="E20" s="100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176"/>
      <c r="AI20" s="251" t="s">
        <v>116</v>
      </c>
      <c r="AJ20" s="176" t="s">
        <v>208</v>
      </c>
      <c r="AK20" s="215"/>
      <c r="AL20" s="215"/>
      <c r="AM20" s="215"/>
      <c r="AN20" s="215"/>
      <c r="AO20" s="215"/>
      <c r="AP20" s="215"/>
      <c r="AQ20" s="215"/>
      <c r="AR20" s="270"/>
      <c r="AS20" s="96">
        <f>SUM(AS21:AS23)</f>
        <v>0</v>
      </c>
      <c r="AT20" s="96">
        <f>SUM(AT21:AT23)</f>
        <v>0</v>
      </c>
      <c r="AU20" s="96">
        <f>SUM(AU21:AU23)</f>
        <v>0</v>
      </c>
      <c r="AV20" s="96">
        <f>SUM(AV21:AV23)</f>
        <v>0</v>
      </c>
      <c r="AW20" s="222">
        <f>SUM(AW21:AW23)</f>
        <v>0</v>
      </c>
      <c r="AX20" s="95">
        <f t="shared" si="0"/>
        <v>0</v>
      </c>
      <c r="AY20" s="94"/>
      <c r="BI20" s="200"/>
    </row>
    <row r="21" spans="3:76" hidden="1">
      <c r="C21" s="45"/>
      <c r="D21" s="252"/>
      <c r="E21" s="100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4"/>
      <c r="AI21" s="255" t="s">
        <v>149</v>
      </c>
      <c r="AJ21" s="246" t="s">
        <v>209</v>
      </c>
      <c r="AK21" s="268"/>
      <c r="AL21" s="268"/>
      <c r="AM21" s="268"/>
      <c r="AN21" s="268"/>
      <c r="AO21" s="268"/>
      <c r="AP21" s="268"/>
      <c r="AQ21" s="268"/>
      <c r="AR21" s="271"/>
      <c r="AS21" s="98">
        <f t="shared" ref="AS21:AV23" si="3">SUMIF($BI$49:$BI$355,$BI21,AS$49:AS$355)</f>
        <v>0</v>
      </c>
      <c r="AT21" s="98">
        <f t="shared" si="3"/>
        <v>0</v>
      </c>
      <c r="AU21" s="98">
        <f t="shared" si="3"/>
        <v>0</v>
      </c>
      <c r="AV21" s="98">
        <f t="shared" si="3"/>
        <v>0</v>
      </c>
      <c r="AW21" s="223">
        <f>SUMIF($BI$49:$BI$355,$BI21,AX$49:AX$355)</f>
        <v>0</v>
      </c>
      <c r="AX21" s="256">
        <f t="shared" si="0"/>
        <v>0</v>
      </c>
      <c r="AY21" s="94"/>
      <c r="BI21" s="199" t="str">
        <f>AJ21 &amp; "0"</f>
        <v>Федеральный бюджет0</v>
      </c>
    </row>
    <row r="22" spans="3:76" hidden="1">
      <c r="C22" s="45"/>
      <c r="D22" s="252"/>
      <c r="E22" s="100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4"/>
      <c r="AI22" s="255" t="s">
        <v>150</v>
      </c>
      <c r="AJ22" s="246" t="s">
        <v>210</v>
      </c>
      <c r="AK22" s="268"/>
      <c r="AL22" s="268"/>
      <c r="AM22" s="268"/>
      <c r="AN22" s="268"/>
      <c r="AO22" s="268"/>
      <c r="AP22" s="268"/>
      <c r="AQ22" s="268"/>
      <c r="AR22" s="271"/>
      <c r="AS22" s="98">
        <f t="shared" si="3"/>
        <v>0</v>
      </c>
      <c r="AT22" s="98">
        <f t="shared" si="3"/>
        <v>0</v>
      </c>
      <c r="AU22" s="98">
        <f t="shared" si="3"/>
        <v>0</v>
      </c>
      <c r="AV22" s="98">
        <f t="shared" si="3"/>
        <v>0</v>
      </c>
      <c r="AW22" s="223">
        <f>SUMIF($BI$49:$BI$355,$BI22,AX$49:AX$355)</f>
        <v>0</v>
      </c>
      <c r="AX22" s="256">
        <f t="shared" si="0"/>
        <v>0</v>
      </c>
      <c r="AY22" s="94"/>
      <c r="BI22" s="199" t="str">
        <f>AJ22 &amp; "0"</f>
        <v>Бюджет субъекта РФ0</v>
      </c>
    </row>
    <row r="23" spans="3:76" ht="11.25" hidden="1" customHeight="1">
      <c r="C23" s="45"/>
      <c r="D23" s="252"/>
      <c r="E23" s="100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4"/>
      <c r="AI23" s="255" t="s">
        <v>23</v>
      </c>
      <c r="AJ23" s="246" t="s">
        <v>211</v>
      </c>
      <c r="AK23" s="268"/>
      <c r="AL23" s="268"/>
      <c r="AM23" s="268"/>
      <c r="AN23" s="268"/>
      <c r="AO23" s="268"/>
      <c r="AP23" s="268"/>
      <c r="AQ23" s="268"/>
      <c r="AR23" s="271"/>
      <c r="AS23" s="98">
        <f t="shared" si="3"/>
        <v>0</v>
      </c>
      <c r="AT23" s="98">
        <f t="shared" si="3"/>
        <v>0</v>
      </c>
      <c r="AU23" s="98">
        <f t="shared" si="3"/>
        <v>0</v>
      </c>
      <c r="AV23" s="98">
        <f t="shared" si="3"/>
        <v>0</v>
      </c>
      <c r="AW23" s="223">
        <f>SUMIF($BI$49:$BI$355,$BI23,AX$49:AX$355)</f>
        <v>0</v>
      </c>
      <c r="AX23" s="256">
        <f t="shared" si="0"/>
        <v>0</v>
      </c>
      <c r="AY23" s="94"/>
      <c r="BI23" s="199" t="str">
        <f>AJ23 &amp; "0"</f>
        <v>Бюджет муниципального образования0</v>
      </c>
    </row>
    <row r="24" spans="3:76" ht="11.25" hidden="1" customHeight="1">
      <c r="C24" s="45"/>
      <c r="D24" s="250"/>
      <c r="E24" s="100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176"/>
      <c r="AI24" s="251" t="s">
        <v>117</v>
      </c>
      <c r="AJ24" s="176" t="s">
        <v>212</v>
      </c>
      <c r="AK24" s="215"/>
      <c r="AL24" s="215"/>
      <c r="AM24" s="215"/>
      <c r="AN24" s="215"/>
      <c r="AO24" s="215"/>
      <c r="AP24" s="215"/>
      <c r="AQ24" s="215"/>
      <c r="AR24" s="270"/>
      <c r="AS24" s="96">
        <f>SUM(AS25:AS26)</f>
        <v>0</v>
      </c>
      <c r="AT24" s="96">
        <f>SUM(AT25:AT26)</f>
        <v>0</v>
      </c>
      <c r="AU24" s="96">
        <f>SUM(AU25:AU26)</f>
        <v>0</v>
      </c>
      <c r="AV24" s="96">
        <f>SUM(AV25:AV26)</f>
        <v>0</v>
      </c>
      <c r="AW24" s="222">
        <f>SUM(AW25:AW26)</f>
        <v>0</v>
      </c>
      <c r="AX24" s="95">
        <f t="shared" si="0"/>
        <v>0</v>
      </c>
      <c r="AY24" s="94"/>
      <c r="BI24" s="200"/>
    </row>
    <row r="25" spans="3:76" hidden="1">
      <c r="C25" s="45"/>
      <c r="D25" s="252"/>
      <c r="E25" s="100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4"/>
      <c r="AI25" s="255" t="s">
        <v>213</v>
      </c>
      <c r="AJ25" s="246" t="s">
        <v>214</v>
      </c>
      <c r="AK25" s="268"/>
      <c r="AL25" s="268"/>
      <c r="AM25" s="268"/>
      <c r="AN25" s="268"/>
      <c r="AO25" s="268"/>
      <c r="AP25" s="268"/>
      <c r="AQ25" s="268"/>
      <c r="AR25" s="271"/>
      <c r="AS25" s="98">
        <f t="shared" ref="AS25:AV26" si="4">SUMIF($BI$49:$BI$355,$BI25,AS$49:AS$355)</f>
        <v>0</v>
      </c>
      <c r="AT25" s="98">
        <f t="shared" si="4"/>
        <v>0</v>
      </c>
      <c r="AU25" s="98">
        <f t="shared" si="4"/>
        <v>0</v>
      </c>
      <c r="AV25" s="98">
        <f t="shared" si="4"/>
        <v>0</v>
      </c>
      <c r="AW25" s="223">
        <f>SUMIF($BI$49:$BI$355,$BI25,AX$49:AX$355)</f>
        <v>0</v>
      </c>
      <c r="AX25" s="256">
        <f t="shared" si="0"/>
        <v>0</v>
      </c>
      <c r="AY25" s="94"/>
      <c r="BI25" s="199" t="str">
        <f>AJ25 &amp; "0"</f>
        <v>Лизинг0</v>
      </c>
    </row>
    <row r="26" spans="3:76" hidden="1">
      <c r="C26" s="45"/>
      <c r="D26" s="252"/>
      <c r="E26" s="100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4"/>
      <c r="AI26" s="255" t="s">
        <v>215</v>
      </c>
      <c r="AJ26" s="246" t="s">
        <v>216</v>
      </c>
      <c r="AK26" s="268"/>
      <c r="AL26" s="268"/>
      <c r="AM26" s="268"/>
      <c r="AN26" s="268"/>
      <c r="AO26" s="268"/>
      <c r="AP26" s="268"/>
      <c r="AQ26" s="268"/>
      <c r="AR26" s="271"/>
      <c r="AS26" s="98">
        <f t="shared" si="4"/>
        <v>0</v>
      </c>
      <c r="AT26" s="98">
        <f t="shared" si="4"/>
        <v>0</v>
      </c>
      <c r="AU26" s="98">
        <f t="shared" si="4"/>
        <v>0</v>
      </c>
      <c r="AV26" s="98">
        <f t="shared" si="4"/>
        <v>0</v>
      </c>
      <c r="AW26" s="223">
        <f>SUMIF($BI$49:$BI$355,$BI26,AX$49:AX$355)</f>
        <v>0</v>
      </c>
      <c r="AX26" s="256">
        <f t="shared" si="0"/>
        <v>0</v>
      </c>
      <c r="AY26" s="94"/>
      <c r="BI26" s="199" t="str">
        <f>AJ26 &amp; "0"</f>
        <v>Прочие0</v>
      </c>
    </row>
    <row r="27" spans="3:76">
      <c r="C27" s="45"/>
      <c r="D27" s="259"/>
      <c r="E27" s="260"/>
      <c r="F27" s="260"/>
      <c r="G27" s="261"/>
      <c r="H27" s="262"/>
      <c r="I27" s="262"/>
      <c r="J27" s="262"/>
      <c r="K27" s="261"/>
      <c r="L27" s="263"/>
      <c r="M27" s="262"/>
      <c r="N27" s="262"/>
      <c r="O27" s="262"/>
      <c r="P27" s="262"/>
      <c r="Q27" s="262"/>
      <c r="R27" s="260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4"/>
      <c r="AI27" s="265"/>
      <c r="AJ27" s="269" t="s">
        <v>321</v>
      </c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4"/>
      <c r="AX27" s="267"/>
      <c r="AY27" s="134"/>
      <c r="AZ27" s="135"/>
    </row>
    <row r="28" spans="3:76">
      <c r="C28" s="45"/>
      <c r="D28" s="249"/>
      <c r="E28" s="100"/>
      <c r="F28" s="215"/>
      <c r="G28" s="215"/>
      <c r="H28" s="215"/>
      <c r="I28" s="215"/>
      <c r="J28" s="215"/>
      <c r="K28" s="215"/>
      <c r="L28" s="100"/>
      <c r="M28" s="100"/>
      <c r="N28" s="100"/>
      <c r="O28" s="100"/>
      <c r="P28" s="100"/>
      <c r="Q28" s="100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176"/>
      <c r="AI28" s="215"/>
      <c r="AJ28" s="176" t="s">
        <v>138</v>
      </c>
      <c r="AK28" s="215"/>
      <c r="AL28" s="215"/>
      <c r="AM28" s="215"/>
      <c r="AN28" s="215"/>
      <c r="AO28" s="215"/>
      <c r="AP28" s="215"/>
      <c r="AQ28" s="215"/>
      <c r="AR28" s="270"/>
      <c r="AS28" s="95">
        <f>AS29+AS34+AS38+AS42</f>
        <v>984676.69780000008</v>
      </c>
      <c r="AT28" s="95">
        <f>AT29+AT34+AT38+AT42</f>
        <v>109585.34600000001</v>
      </c>
      <c r="AU28" s="95">
        <f>AU29+AU34+AU38+AU42</f>
        <v>22078.622679999997</v>
      </c>
      <c r="AV28" s="95">
        <f>AV29+AV34+AV38+AV42</f>
        <v>59193.537375999993</v>
      </c>
      <c r="AW28" s="221">
        <f>AW29+AW34+AW38+AW42</f>
        <v>-50391.808623999998</v>
      </c>
      <c r="AX28" s="95">
        <f t="shared" si="0"/>
        <v>54.015924151026539</v>
      </c>
      <c r="AY28" s="136"/>
      <c r="AZ28" s="137"/>
      <c r="BX28" s="199" t="str">
        <f>AJ28&amp;"да"</f>
        <v>Всегода</v>
      </c>
    </row>
    <row r="29" spans="3:76">
      <c r="C29" s="45"/>
      <c r="D29" s="250"/>
      <c r="E29" s="100"/>
      <c r="F29" s="215"/>
      <c r="G29" s="215"/>
      <c r="H29" s="215"/>
      <c r="I29" s="215"/>
      <c r="J29" s="215"/>
      <c r="K29" s="215"/>
      <c r="L29" s="100"/>
      <c r="M29" s="100"/>
      <c r="N29" s="100"/>
      <c r="O29" s="100"/>
      <c r="P29" s="100"/>
      <c r="Q29" s="100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176"/>
      <c r="AI29" s="251">
        <v>1</v>
      </c>
      <c r="AJ29" s="176" t="s">
        <v>195</v>
      </c>
      <c r="AK29" s="215"/>
      <c r="AL29" s="215"/>
      <c r="AM29" s="215"/>
      <c r="AN29" s="215"/>
      <c r="AO29" s="215"/>
      <c r="AP29" s="215"/>
      <c r="AQ29" s="215"/>
      <c r="AR29" s="270"/>
      <c r="AS29" s="96">
        <f>AS30+AS31+AS32+AS33</f>
        <v>888514.28780000005</v>
      </c>
      <c r="AT29" s="96">
        <f>AT30+AT31+AT32+AT33</f>
        <v>79686.926000000007</v>
      </c>
      <c r="AU29" s="96">
        <f>AU30+AU31+AU32+AU33</f>
        <v>22078.622679999997</v>
      </c>
      <c r="AV29" s="96">
        <f>AV30+AV31+AV32+AV33</f>
        <v>50713.537371999992</v>
      </c>
      <c r="AW29" s="222">
        <f>AW30+AW31+AW32+AW33</f>
        <v>-28973.388628000001</v>
      </c>
      <c r="AX29" s="95">
        <f t="shared" si="0"/>
        <v>63.640975901115802</v>
      </c>
      <c r="AY29" s="94"/>
      <c r="AZ29" s="47"/>
      <c r="BX29" s="199" t="str">
        <f>AJ29&amp;"да"</f>
        <v>Собственные средствада</v>
      </c>
    </row>
    <row r="30" spans="3:76" ht="11.25" customHeight="1">
      <c r="C30" s="45"/>
      <c r="D30" s="252"/>
      <c r="E30" s="100"/>
      <c r="F30" s="253"/>
      <c r="G30" s="253"/>
      <c r="H30" s="253"/>
      <c r="I30" s="253"/>
      <c r="J30" s="253"/>
      <c r="K30" s="253"/>
      <c r="L30" s="100"/>
      <c r="M30" s="100"/>
      <c r="N30" s="100"/>
      <c r="O30" s="100"/>
      <c r="P30" s="100"/>
      <c r="Q30" s="100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4"/>
      <c r="AI30" s="255" t="s">
        <v>196</v>
      </c>
      <c r="AJ30" s="246" t="s">
        <v>217</v>
      </c>
      <c r="AK30" s="268"/>
      <c r="AL30" s="268"/>
      <c r="AM30" s="268"/>
      <c r="AN30" s="268"/>
      <c r="AO30" s="268"/>
      <c r="AP30" s="268"/>
      <c r="AQ30" s="268"/>
      <c r="AR30" s="271"/>
      <c r="AS30" s="98">
        <f t="shared" ref="AS30:AV33" si="5">SUMIF($BX$49:$BX$355,$BX30,AS$49:AS$355)</f>
        <v>402511.12200000015</v>
      </c>
      <c r="AT30" s="98">
        <f t="shared" si="5"/>
        <v>23880.002</v>
      </c>
      <c r="AU30" s="98">
        <f t="shared" si="5"/>
        <v>22078.622679999997</v>
      </c>
      <c r="AV30" s="98">
        <f t="shared" si="5"/>
        <v>33233.980835999995</v>
      </c>
      <c r="AW30" s="223">
        <f>SUMIF($BX$49:$BX$355,$BX30,AX$49:AX$355)</f>
        <v>9353.9788360000002</v>
      </c>
      <c r="AX30" s="256">
        <f t="shared" si="0"/>
        <v>139.17076236425774</v>
      </c>
      <c r="AY30" s="94"/>
      <c r="AZ30" s="47"/>
      <c r="BI30" s="199" t="str">
        <f>AJ30 &amp; "0"</f>
        <v>Прибыль направляемая на инвестиции0</v>
      </c>
      <c r="BX30" s="199" t="str">
        <f>AJ30&amp;"да"</f>
        <v>Прибыль направляемая на инвестициида</v>
      </c>
    </row>
    <row r="31" spans="3:76">
      <c r="C31" s="45"/>
      <c r="D31" s="252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249"/>
      <c r="AI31" s="255" t="s">
        <v>197</v>
      </c>
      <c r="AJ31" s="247" t="s">
        <v>198</v>
      </c>
      <c r="AK31" s="272"/>
      <c r="AL31" s="272"/>
      <c r="AM31" s="272"/>
      <c r="AN31" s="272"/>
      <c r="AO31" s="272"/>
      <c r="AP31" s="272"/>
      <c r="AQ31" s="272"/>
      <c r="AR31" s="273"/>
      <c r="AS31" s="98">
        <f t="shared" si="5"/>
        <v>486003.16579999996</v>
      </c>
      <c r="AT31" s="98">
        <f t="shared" si="5"/>
        <v>55806.923999999999</v>
      </c>
      <c r="AU31" s="98">
        <f t="shared" si="5"/>
        <v>0</v>
      </c>
      <c r="AV31" s="98">
        <f t="shared" si="5"/>
        <v>17479.556536</v>
      </c>
      <c r="AW31" s="223">
        <f>SUMIF($BX$49:$BX$355,$BX31,AX$49:AX$355)</f>
        <v>-38327.367464000003</v>
      </c>
      <c r="AX31" s="256">
        <f t="shared" si="0"/>
        <v>31.321483577915888</v>
      </c>
      <c r="AY31" s="94"/>
      <c r="AZ31" s="47"/>
      <c r="BI31" s="199" t="str">
        <f>AJ31 &amp; "0"</f>
        <v>Амортизационные отчисления0</v>
      </c>
      <c r="BX31" s="199" t="str">
        <f t="shared" ref="BX31:BX44" si="6">AJ31&amp;"да"</f>
        <v>Амортизационные отчисленияда</v>
      </c>
    </row>
    <row r="32" spans="3:76">
      <c r="C32" s="45"/>
      <c r="D32" s="252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249"/>
      <c r="AI32" s="255" t="s">
        <v>199</v>
      </c>
      <c r="AJ32" s="247" t="s">
        <v>200</v>
      </c>
      <c r="AK32" s="272"/>
      <c r="AL32" s="272"/>
      <c r="AM32" s="272"/>
      <c r="AN32" s="272"/>
      <c r="AO32" s="272"/>
      <c r="AP32" s="272"/>
      <c r="AQ32" s="272"/>
      <c r="AR32" s="273"/>
      <c r="AS32" s="98">
        <f t="shared" si="5"/>
        <v>0</v>
      </c>
      <c r="AT32" s="98">
        <f t="shared" si="5"/>
        <v>0</v>
      </c>
      <c r="AU32" s="98">
        <f t="shared" si="5"/>
        <v>0</v>
      </c>
      <c r="AV32" s="98">
        <f t="shared" si="5"/>
        <v>0</v>
      </c>
      <c r="AW32" s="223">
        <f>SUMIF($BX$49:$BX$355,$BX32,AX$49:AX$355)</f>
        <v>0</v>
      </c>
      <c r="AX32" s="256">
        <f t="shared" si="0"/>
        <v>0</v>
      </c>
      <c r="AY32" s="94"/>
      <c r="AZ32" s="47"/>
      <c r="BI32" s="199" t="str">
        <f>AJ32 &amp; "0"</f>
        <v>Прочие собственные средства0</v>
      </c>
      <c r="BX32" s="199" t="str">
        <f t="shared" si="6"/>
        <v>Прочие собственные средствада</v>
      </c>
    </row>
    <row r="33" spans="3:76" ht="11.25" customHeight="1">
      <c r="C33" s="45"/>
      <c r="D33" s="252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249"/>
      <c r="AI33" s="255" t="s">
        <v>268</v>
      </c>
      <c r="AJ33" s="246" t="s">
        <v>273</v>
      </c>
      <c r="AK33" s="268"/>
      <c r="AL33" s="268"/>
      <c r="AM33" s="268"/>
      <c r="AN33" s="268"/>
      <c r="AO33" s="268"/>
      <c r="AP33" s="268"/>
      <c r="AQ33" s="268"/>
      <c r="AR33" s="271"/>
      <c r="AS33" s="98">
        <f t="shared" si="5"/>
        <v>0</v>
      </c>
      <c r="AT33" s="98">
        <f t="shared" si="5"/>
        <v>0</v>
      </c>
      <c r="AU33" s="98">
        <f t="shared" si="5"/>
        <v>0</v>
      </c>
      <c r="AV33" s="98">
        <f t="shared" si="5"/>
        <v>0</v>
      </c>
      <c r="AW33" s="223">
        <f>SUMIF($BX$49:$BX$355,$BX33,AX$49:AX$355)</f>
        <v>0</v>
      </c>
      <c r="AX33" s="256">
        <f t="shared" si="0"/>
        <v>0</v>
      </c>
      <c r="AY33" s="94"/>
      <c r="AZ33" s="47"/>
      <c r="BI33" s="199" t="str">
        <f>AJ33 &amp; "0"</f>
        <v>За счет платы за технологическое присоединение0</v>
      </c>
      <c r="BX33" s="199" t="str">
        <f t="shared" si="6"/>
        <v>За счет платы за технологическое присоединениеда</v>
      </c>
    </row>
    <row r="34" spans="3:76">
      <c r="C34" s="45"/>
      <c r="D34" s="250"/>
      <c r="E34" s="100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176"/>
      <c r="AI34" s="251" t="s">
        <v>115</v>
      </c>
      <c r="AJ34" s="176" t="s">
        <v>201</v>
      </c>
      <c r="AK34" s="215"/>
      <c r="AL34" s="215"/>
      <c r="AM34" s="215"/>
      <c r="AN34" s="215"/>
      <c r="AO34" s="215"/>
      <c r="AP34" s="215"/>
      <c r="AQ34" s="215"/>
      <c r="AR34" s="270"/>
      <c r="AS34" s="96">
        <f>SUM(AS35:AS37)</f>
        <v>96162.41</v>
      </c>
      <c r="AT34" s="96">
        <f>SUM(AT35:AT37)</f>
        <v>29898.42</v>
      </c>
      <c r="AU34" s="96">
        <f>SUM(AU35:AU37)</f>
        <v>0</v>
      </c>
      <c r="AV34" s="96">
        <f>SUM(AV35:AV37)</f>
        <v>8480.0000039999995</v>
      </c>
      <c r="AW34" s="222">
        <f>SUM(AW35:AW37)</f>
        <v>-21418.419995999997</v>
      </c>
      <c r="AX34" s="95">
        <f t="shared" si="0"/>
        <v>28.362702791652534</v>
      </c>
      <c r="AY34" s="94"/>
      <c r="AZ34" s="47"/>
      <c r="BI34" s="200"/>
      <c r="BX34" s="199" t="str">
        <f t="shared" si="6"/>
        <v>Привлеченные средствада</v>
      </c>
    </row>
    <row r="35" spans="3:76">
      <c r="C35" s="45"/>
      <c r="D35" s="252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249"/>
      <c r="AI35" s="255" t="s">
        <v>202</v>
      </c>
      <c r="AJ35" s="247" t="s">
        <v>203</v>
      </c>
      <c r="AK35" s="272"/>
      <c r="AL35" s="272"/>
      <c r="AM35" s="272"/>
      <c r="AN35" s="272"/>
      <c r="AO35" s="272"/>
      <c r="AP35" s="272"/>
      <c r="AQ35" s="272"/>
      <c r="AR35" s="273"/>
      <c r="AS35" s="98">
        <f t="shared" ref="AS35:AV37" si="7">SUMIF($BX$49:$BX$355,$BX35,AS$49:AS$355)</f>
        <v>96162.41</v>
      </c>
      <c r="AT35" s="98">
        <f t="shared" si="7"/>
        <v>29898.42</v>
      </c>
      <c r="AU35" s="98">
        <f t="shared" si="7"/>
        <v>0</v>
      </c>
      <c r="AV35" s="98">
        <f t="shared" si="7"/>
        <v>8480.0000039999995</v>
      </c>
      <c r="AW35" s="223">
        <f>SUMIF($BX$49:$BX$355,$BX35,AX$49:AX$355)</f>
        <v>-21418.419995999997</v>
      </c>
      <c r="AX35" s="256">
        <f t="shared" si="0"/>
        <v>28.362702791652534</v>
      </c>
      <c r="AY35" s="94"/>
      <c r="AZ35" s="47"/>
      <c r="BI35" s="199" t="str">
        <f>AJ35 &amp; "0"</f>
        <v>Кредиты0</v>
      </c>
      <c r="BX35" s="199" t="str">
        <f t="shared" si="6"/>
        <v>Кредитыда</v>
      </c>
    </row>
    <row r="36" spans="3:76">
      <c r="C36" s="45"/>
      <c r="D36" s="252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249"/>
      <c r="AI36" s="255" t="s">
        <v>204</v>
      </c>
      <c r="AJ36" s="247" t="s">
        <v>205</v>
      </c>
      <c r="AK36" s="272"/>
      <c r="AL36" s="272"/>
      <c r="AM36" s="272"/>
      <c r="AN36" s="272"/>
      <c r="AO36" s="272"/>
      <c r="AP36" s="272"/>
      <c r="AQ36" s="272"/>
      <c r="AR36" s="273"/>
      <c r="AS36" s="98">
        <f t="shared" si="7"/>
        <v>0</v>
      </c>
      <c r="AT36" s="98">
        <f t="shared" si="7"/>
        <v>0</v>
      </c>
      <c r="AU36" s="98">
        <f t="shared" si="7"/>
        <v>0</v>
      </c>
      <c r="AV36" s="98">
        <f t="shared" si="7"/>
        <v>0</v>
      </c>
      <c r="AW36" s="223">
        <f>SUMIF($BX$49:$BX$355,$BX36,AX$49:AX$355)</f>
        <v>0</v>
      </c>
      <c r="AX36" s="256">
        <f t="shared" si="0"/>
        <v>0</v>
      </c>
      <c r="AY36" s="94"/>
      <c r="AZ36" s="47"/>
      <c r="BI36" s="199" t="str">
        <f>AJ36 &amp; "0"</f>
        <v>Займы0</v>
      </c>
      <c r="BX36" s="199" t="str">
        <f t="shared" si="6"/>
        <v>Займыда</v>
      </c>
    </row>
    <row r="37" spans="3:76" ht="11.25" customHeight="1">
      <c r="C37" s="45"/>
      <c r="D37" s="252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249"/>
      <c r="AI37" s="255" t="s">
        <v>206</v>
      </c>
      <c r="AJ37" s="247" t="s">
        <v>207</v>
      </c>
      <c r="AK37" s="272"/>
      <c r="AL37" s="272"/>
      <c r="AM37" s="272"/>
      <c r="AN37" s="272"/>
      <c r="AO37" s="272"/>
      <c r="AP37" s="272"/>
      <c r="AQ37" s="272"/>
      <c r="AR37" s="273"/>
      <c r="AS37" s="98">
        <f t="shared" si="7"/>
        <v>0</v>
      </c>
      <c r="AT37" s="98">
        <f t="shared" si="7"/>
        <v>0</v>
      </c>
      <c r="AU37" s="98">
        <f t="shared" si="7"/>
        <v>0</v>
      </c>
      <c r="AV37" s="98">
        <f t="shared" si="7"/>
        <v>0</v>
      </c>
      <c r="AW37" s="223">
        <f>SUMIF($BX$49:$BX$355,$BX37,AX$49:AX$355)</f>
        <v>0</v>
      </c>
      <c r="AX37" s="256">
        <f t="shared" si="0"/>
        <v>0</v>
      </c>
      <c r="AY37" s="94"/>
      <c r="BI37" s="199" t="str">
        <f>AJ37 &amp; "0"</f>
        <v>Прочие привлеченные средства0</v>
      </c>
      <c r="BX37" s="199" t="str">
        <f t="shared" si="6"/>
        <v>Прочие привлеченные средствада</v>
      </c>
    </row>
    <row r="38" spans="3:76">
      <c r="C38" s="45"/>
      <c r="D38" s="250"/>
      <c r="E38" s="100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176"/>
      <c r="AI38" s="251" t="s">
        <v>116</v>
      </c>
      <c r="AJ38" s="176" t="s">
        <v>208</v>
      </c>
      <c r="AK38" s="215"/>
      <c r="AL38" s="215"/>
      <c r="AM38" s="215"/>
      <c r="AN38" s="215"/>
      <c r="AO38" s="215"/>
      <c r="AP38" s="215"/>
      <c r="AQ38" s="215"/>
      <c r="AR38" s="270"/>
      <c r="AS38" s="96">
        <f>SUM(AS39:AS41)</f>
        <v>0</v>
      </c>
      <c r="AT38" s="96">
        <f>SUM(AT39:AT41)</f>
        <v>0</v>
      </c>
      <c r="AU38" s="96">
        <f>SUM(AU39:AU41)</f>
        <v>0</v>
      </c>
      <c r="AV38" s="96">
        <f>SUM(AV39:AV41)</f>
        <v>0</v>
      </c>
      <c r="AW38" s="222">
        <f>SUM(AW39:AW41)</f>
        <v>0</v>
      </c>
      <c r="AX38" s="95">
        <f t="shared" si="0"/>
        <v>0</v>
      </c>
      <c r="AY38" s="94"/>
      <c r="BI38" s="200"/>
      <c r="BX38" s="199" t="str">
        <f t="shared" si="6"/>
        <v>Бюджетное финансированиеда</v>
      </c>
    </row>
    <row r="39" spans="3:76">
      <c r="C39" s="45"/>
      <c r="D39" s="252"/>
      <c r="E39" s="100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4"/>
      <c r="AI39" s="255" t="s">
        <v>149</v>
      </c>
      <c r="AJ39" s="246" t="s">
        <v>209</v>
      </c>
      <c r="AK39" s="268"/>
      <c r="AL39" s="268"/>
      <c r="AM39" s="268"/>
      <c r="AN39" s="268"/>
      <c r="AO39" s="268"/>
      <c r="AP39" s="268"/>
      <c r="AQ39" s="268"/>
      <c r="AR39" s="271"/>
      <c r="AS39" s="98">
        <f t="shared" ref="AS39:AV41" si="8">SUMIF($BX$49:$BX$355,$BX39,AS$49:AS$355)</f>
        <v>0</v>
      </c>
      <c r="AT39" s="98">
        <f t="shared" si="8"/>
        <v>0</v>
      </c>
      <c r="AU39" s="98">
        <f t="shared" si="8"/>
        <v>0</v>
      </c>
      <c r="AV39" s="98">
        <f t="shared" si="8"/>
        <v>0</v>
      </c>
      <c r="AW39" s="223">
        <f>SUMIF($BX$49:$BX$355,$BX39,AX$49:AX$355)</f>
        <v>0</v>
      </c>
      <c r="AX39" s="256">
        <f t="shared" si="0"/>
        <v>0</v>
      </c>
      <c r="AY39" s="94"/>
      <c r="BI39" s="199" t="str">
        <f>AJ39 &amp; "0"</f>
        <v>Федеральный бюджет0</v>
      </c>
      <c r="BX39" s="199" t="str">
        <f t="shared" si="6"/>
        <v>Федеральный бюджетда</v>
      </c>
    </row>
    <row r="40" spans="3:76">
      <c r="C40" s="45"/>
      <c r="D40" s="252"/>
      <c r="E40" s="100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4"/>
      <c r="AI40" s="255" t="s">
        <v>150</v>
      </c>
      <c r="AJ40" s="246" t="s">
        <v>210</v>
      </c>
      <c r="AK40" s="268"/>
      <c r="AL40" s="268"/>
      <c r="AM40" s="268"/>
      <c r="AN40" s="268"/>
      <c r="AO40" s="268"/>
      <c r="AP40" s="268"/>
      <c r="AQ40" s="268"/>
      <c r="AR40" s="271"/>
      <c r="AS40" s="98">
        <f t="shared" si="8"/>
        <v>0</v>
      </c>
      <c r="AT40" s="98">
        <f t="shared" si="8"/>
        <v>0</v>
      </c>
      <c r="AU40" s="98">
        <f t="shared" si="8"/>
        <v>0</v>
      </c>
      <c r="AV40" s="98">
        <f t="shared" si="8"/>
        <v>0</v>
      </c>
      <c r="AW40" s="223">
        <f>SUMIF($BX$49:$BX$355,$BX40,AX$49:AX$355)</f>
        <v>0</v>
      </c>
      <c r="AX40" s="256">
        <f t="shared" si="0"/>
        <v>0</v>
      </c>
      <c r="AY40" s="94"/>
      <c r="BI40" s="199" t="str">
        <f>AJ40 &amp; "0"</f>
        <v>Бюджет субъекта РФ0</v>
      </c>
      <c r="BX40" s="199" t="str">
        <f t="shared" si="6"/>
        <v>Бюджет субъекта РФда</v>
      </c>
    </row>
    <row r="41" spans="3:76" ht="11.25" customHeight="1">
      <c r="C41" s="45"/>
      <c r="D41" s="252"/>
      <c r="E41" s="100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4"/>
      <c r="AI41" s="255" t="s">
        <v>23</v>
      </c>
      <c r="AJ41" s="246" t="s">
        <v>211</v>
      </c>
      <c r="AK41" s="268"/>
      <c r="AL41" s="268"/>
      <c r="AM41" s="268"/>
      <c r="AN41" s="268"/>
      <c r="AO41" s="268"/>
      <c r="AP41" s="268"/>
      <c r="AQ41" s="268"/>
      <c r="AR41" s="271"/>
      <c r="AS41" s="98">
        <f t="shared" si="8"/>
        <v>0</v>
      </c>
      <c r="AT41" s="98">
        <f t="shared" si="8"/>
        <v>0</v>
      </c>
      <c r="AU41" s="98">
        <f t="shared" si="8"/>
        <v>0</v>
      </c>
      <c r="AV41" s="98">
        <f t="shared" si="8"/>
        <v>0</v>
      </c>
      <c r="AW41" s="223">
        <f>SUMIF($BX$49:$BX$355,$BX41,AX$49:AX$355)</f>
        <v>0</v>
      </c>
      <c r="AX41" s="256">
        <f t="shared" si="0"/>
        <v>0</v>
      </c>
      <c r="AY41" s="94"/>
      <c r="BI41" s="199" t="str">
        <f>AJ41 &amp; "0"</f>
        <v>Бюджет муниципального образования0</v>
      </c>
      <c r="BX41" s="199" t="str">
        <f t="shared" si="6"/>
        <v>Бюджет муниципального образованияда</v>
      </c>
    </row>
    <row r="42" spans="3:76" ht="11.25" customHeight="1">
      <c r="C42" s="45"/>
      <c r="D42" s="250"/>
      <c r="E42" s="100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176"/>
      <c r="AI42" s="251" t="s">
        <v>117</v>
      </c>
      <c r="AJ42" s="176" t="s">
        <v>212</v>
      </c>
      <c r="AK42" s="215"/>
      <c r="AL42" s="215"/>
      <c r="AM42" s="215"/>
      <c r="AN42" s="215"/>
      <c r="AO42" s="215"/>
      <c r="AP42" s="215"/>
      <c r="AQ42" s="215"/>
      <c r="AR42" s="270"/>
      <c r="AS42" s="96">
        <f>SUM(AS43:AS44)</f>
        <v>0</v>
      </c>
      <c r="AT42" s="96">
        <f>SUM(AT43:AT44)</f>
        <v>0</v>
      </c>
      <c r="AU42" s="96">
        <f>SUM(AU43:AU44)</f>
        <v>0</v>
      </c>
      <c r="AV42" s="96">
        <f>SUM(AV43:AV44)</f>
        <v>0</v>
      </c>
      <c r="AW42" s="222">
        <f>SUM(AW43:AW44)</f>
        <v>0</v>
      </c>
      <c r="AX42" s="95">
        <f t="shared" si="0"/>
        <v>0</v>
      </c>
      <c r="AY42" s="94"/>
      <c r="BI42" s="200"/>
      <c r="BX42" s="199" t="str">
        <f t="shared" si="6"/>
        <v>Прочие источники финансированияда</v>
      </c>
    </row>
    <row r="43" spans="3:76">
      <c r="C43" s="45"/>
      <c r="D43" s="252"/>
      <c r="E43" s="100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4"/>
      <c r="AI43" s="255" t="s">
        <v>213</v>
      </c>
      <c r="AJ43" s="246" t="s">
        <v>214</v>
      </c>
      <c r="AK43" s="268"/>
      <c r="AL43" s="268"/>
      <c r="AM43" s="268"/>
      <c r="AN43" s="268"/>
      <c r="AO43" s="268"/>
      <c r="AP43" s="268"/>
      <c r="AQ43" s="268"/>
      <c r="AR43" s="271"/>
      <c r="AS43" s="98">
        <f t="shared" ref="AS43:AV44" si="9">SUMIF($BX$49:$BX$355,$BX43,AS$49:AS$355)</f>
        <v>0</v>
      </c>
      <c r="AT43" s="98">
        <f t="shared" si="9"/>
        <v>0</v>
      </c>
      <c r="AU43" s="98">
        <f t="shared" si="9"/>
        <v>0</v>
      </c>
      <c r="AV43" s="98">
        <f t="shared" si="9"/>
        <v>0</v>
      </c>
      <c r="AW43" s="223">
        <f>SUMIF($BX$49:$BX$355,$BX43,AX$49:AX$355)</f>
        <v>0</v>
      </c>
      <c r="AX43" s="256">
        <f t="shared" si="0"/>
        <v>0</v>
      </c>
      <c r="AY43" s="94"/>
      <c r="BI43" s="199" t="str">
        <f>AJ43 &amp; "0"</f>
        <v>Лизинг0</v>
      </c>
      <c r="BX43" s="199" t="str">
        <f t="shared" si="6"/>
        <v>Лизингда</v>
      </c>
    </row>
    <row r="44" spans="3:76">
      <c r="C44" s="45"/>
      <c r="D44" s="252"/>
      <c r="E44" s="100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4"/>
      <c r="AI44" s="255" t="s">
        <v>215</v>
      </c>
      <c r="AJ44" s="192" t="s">
        <v>216</v>
      </c>
      <c r="AK44" s="274"/>
      <c r="AL44" s="274"/>
      <c r="AM44" s="274"/>
      <c r="AN44" s="274"/>
      <c r="AO44" s="274"/>
      <c r="AP44" s="274"/>
      <c r="AQ44" s="274"/>
      <c r="AR44" s="275"/>
      <c r="AS44" s="98">
        <f t="shared" si="9"/>
        <v>0</v>
      </c>
      <c r="AT44" s="98">
        <f t="shared" si="9"/>
        <v>0</v>
      </c>
      <c r="AU44" s="98">
        <f t="shared" si="9"/>
        <v>0</v>
      </c>
      <c r="AV44" s="98">
        <f t="shared" si="9"/>
        <v>0</v>
      </c>
      <c r="AW44" s="223">
        <f>SUMIF($BX$49:$BX$355,$BX44,AX$49:AX$355)</f>
        <v>0</v>
      </c>
      <c r="AX44" s="256">
        <f t="shared" si="0"/>
        <v>0</v>
      </c>
      <c r="AY44" s="94"/>
      <c r="BI44" s="199" t="str">
        <f>AJ44 &amp; "0"</f>
        <v>Прочие0</v>
      </c>
      <c r="BX44" s="199" t="str">
        <f t="shared" si="6"/>
        <v>Прочиеда</v>
      </c>
    </row>
    <row r="45" spans="3:76" ht="15" customHeight="1">
      <c r="C45" s="45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9"/>
      <c r="AT45" s="99"/>
      <c r="AU45" s="99"/>
      <c r="AV45" s="99"/>
      <c r="AW45" s="99"/>
      <c r="AX45" s="99"/>
      <c r="AY45" s="47"/>
      <c r="AZ45" s="47"/>
      <c r="BA45" s="47"/>
      <c r="BB45" s="47"/>
      <c r="BC45" s="47"/>
      <c r="BD45" s="47"/>
    </row>
    <row r="46" spans="3:76" ht="15" customHeight="1">
      <c r="C46" s="45"/>
      <c r="D46" s="51" t="s">
        <v>159</v>
      </c>
      <c r="E46" s="92"/>
      <c r="F46" s="9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94"/>
    </row>
    <row r="47" spans="3:76" ht="24" customHeight="1">
      <c r="C47" s="45"/>
      <c r="D47" s="350" t="s">
        <v>33</v>
      </c>
      <c r="E47" s="350" t="s">
        <v>191</v>
      </c>
      <c r="F47" s="350" t="s">
        <v>192</v>
      </c>
      <c r="G47" s="347" t="s">
        <v>160</v>
      </c>
      <c r="H47" s="339" t="s">
        <v>265</v>
      </c>
      <c r="I47" s="337"/>
      <c r="J47" s="337"/>
      <c r="K47" s="347" t="s">
        <v>230</v>
      </c>
      <c r="L47" s="339" t="s">
        <v>239</v>
      </c>
      <c r="M47" s="339" t="s">
        <v>282</v>
      </c>
      <c r="N47" s="337"/>
      <c r="O47" s="347" t="s">
        <v>240</v>
      </c>
      <c r="P47" s="348"/>
      <c r="Q47" s="187"/>
      <c r="R47" s="352" t="s">
        <v>266</v>
      </c>
      <c r="S47" s="339" t="s">
        <v>250</v>
      </c>
      <c r="T47" s="339" t="s">
        <v>259</v>
      </c>
      <c r="U47" s="339" t="s">
        <v>260</v>
      </c>
      <c r="V47" s="339" t="s">
        <v>261</v>
      </c>
      <c r="W47" s="337"/>
      <c r="X47" s="337"/>
      <c r="Y47" s="337"/>
      <c r="Z47" s="337"/>
      <c r="AA47" s="337"/>
      <c r="AB47" s="337"/>
      <c r="AC47" s="339" t="s">
        <v>265</v>
      </c>
      <c r="AD47" s="337"/>
      <c r="AE47" s="337"/>
      <c r="AF47" s="337"/>
      <c r="AG47" s="337"/>
      <c r="AH47" s="187"/>
      <c r="AI47" s="352" t="s">
        <v>267</v>
      </c>
      <c r="AJ47" s="347" t="s">
        <v>158</v>
      </c>
      <c r="AK47" s="339" t="s">
        <v>312</v>
      </c>
      <c r="AL47" s="339" t="s">
        <v>313</v>
      </c>
      <c r="AM47" s="339" t="s">
        <v>314</v>
      </c>
      <c r="AN47" s="339" t="s">
        <v>315</v>
      </c>
      <c r="AO47" s="339" t="s">
        <v>316</v>
      </c>
      <c r="AP47" s="339" t="s">
        <v>317</v>
      </c>
      <c r="AQ47" s="339" t="s">
        <v>318</v>
      </c>
      <c r="AR47" s="339" t="s">
        <v>319</v>
      </c>
      <c r="AS47" s="339" t="s">
        <v>279</v>
      </c>
      <c r="AT47" s="339" t="s">
        <v>344</v>
      </c>
      <c r="AU47" s="339" t="s">
        <v>345</v>
      </c>
      <c r="AV47" s="339" t="s">
        <v>346</v>
      </c>
      <c r="AW47" s="339" t="s">
        <v>290</v>
      </c>
      <c r="AX47" s="336" t="s">
        <v>291</v>
      </c>
      <c r="AY47" s="341" t="s">
        <v>296</v>
      </c>
      <c r="AZ47" s="342"/>
      <c r="BA47" s="342"/>
      <c r="BB47" s="342"/>
      <c r="BC47" s="343" t="s">
        <v>299</v>
      </c>
      <c r="BD47" s="344"/>
      <c r="BE47" s="94"/>
    </row>
    <row r="48" spans="3:76" ht="135">
      <c r="C48" s="45"/>
      <c r="D48" s="351"/>
      <c r="E48" s="351"/>
      <c r="F48" s="351"/>
      <c r="G48" s="349"/>
      <c r="H48" s="241" t="s">
        <v>154</v>
      </c>
      <c r="I48" s="241" t="s">
        <v>155</v>
      </c>
      <c r="J48" s="241" t="s">
        <v>156</v>
      </c>
      <c r="K48" s="349"/>
      <c r="L48" s="340"/>
      <c r="M48" s="241" t="s">
        <v>283</v>
      </c>
      <c r="N48" s="241" t="s">
        <v>284</v>
      </c>
      <c r="O48" s="241" t="s">
        <v>257</v>
      </c>
      <c r="P48" s="241" t="s">
        <v>285</v>
      </c>
      <c r="Q48" s="242"/>
      <c r="R48" s="353"/>
      <c r="S48" s="340"/>
      <c r="T48" s="340"/>
      <c r="U48" s="340"/>
      <c r="V48" s="241" t="s">
        <v>154</v>
      </c>
      <c r="W48" s="241" t="s">
        <v>155</v>
      </c>
      <c r="X48" s="241" t="s">
        <v>156</v>
      </c>
      <c r="Y48" s="241" t="s">
        <v>262</v>
      </c>
      <c r="Z48" s="241" t="s">
        <v>156</v>
      </c>
      <c r="AA48" s="241" t="s">
        <v>263</v>
      </c>
      <c r="AB48" s="241" t="s">
        <v>264</v>
      </c>
      <c r="AC48" s="241" t="s">
        <v>154</v>
      </c>
      <c r="AD48" s="241" t="s">
        <v>155</v>
      </c>
      <c r="AE48" s="241" t="s">
        <v>156</v>
      </c>
      <c r="AF48" s="241" t="s">
        <v>262</v>
      </c>
      <c r="AG48" s="241" t="s">
        <v>156</v>
      </c>
      <c r="AH48" s="242"/>
      <c r="AI48" s="353"/>
      <c r="AJ48" s="349"/>
      <c r="AK48" s="340"/>
      <c r="AL48" s="340"/>
      <c r="AM48" s="340"/>
      <c r="AN48" s="340"/>
      <c r="AO48" s="340"/>
      <c r="AP48" s="340"/>
      <c r="AQ48" s="340"/>
      <c r="AR48" s="340"/>
      <c r="AS48" s="340"/>
      <c r="AT48" s="340"/>
      <c r="AU48" s="340"/>
      <c r="AV48" s="340"/>
      <c r="AW48" s="340"/>
      <c r="AX48" s="338"/>
      <c r="AY48" s="257" t="s">
        <v>294</v>
      </c>
      <c r="AZ48" s="257" t="s">
        <v>295</v>
      </c>
      <c r="BA48" s="241" t="s">
        <v>297</v>
      </c>
      <c r="BB48" s="241" t="s">
        <v>298</v>
      </c>
      <c r="BC48" s="245" t="s">
        <v>299</v>
      </c>
      <c r="BD48" s="245" t="s">
        <v>300</v>
      </c>
      <c r="BE48" s="94"/>
    </row>
    <row r="49" spans="3:76" ht="12.75" customHeight="1" thickBot="1">
      <c r="C49" s="45"/>
      <c r="D49" s="101"/>
      <c r="E49" s="101"/>
      <c r="F49" s="101"/>
      <c r="G49" s="176" t="s">
        <v>138</v>
      </c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48" t="s">
        <v>138</v>
      </c>
      <c r="AK49" s="248"/>
      <c r="AL49" s="248"/>
      <c r="AM49" s="248"/>
      <c r="AN49" s="248"/>
      <c r="AO49" s="248"/>
      <c r="AP49" s="248"/>
      <c r="AQ49" s="248"/>
      <c r="AR49" s="248"/>
      <c r="AS49" s="95">
        <f>SUMIF($BE50:$BE198,"&lt;&gt;1",AS50:AS198)</f>
        <v>653233.33600000001</v>
      </c>
      <c r="AT49" s="95">
        <f>SUMIF($BE50:$BE198,"&lt;&gt;1",AT50:AT198)</f>
        <v>38550.856000000007</v>
      </c>
      <c r="AU49" s="95">
        <f>SUMIF($BE50:$BE198,"&lt;&gt;1",AU50:AU198)</f>
        <v>1412.78</v>
      </c>
      <c r="AV49" s="95">
        <f>SUMIF($BE50:$BE198,"&lt;&gt;1",AV50:AV198)</f>
        <v>1430.117</v>
      </c>
      <c r="AW49" s="95">
        <f>SUMIF($BE50:$BE198,"&lt;&gt;1",AW50:AW198)</f>
        <v>37120.739000000001</v>
      </c>
      <c r="AX49" s="258"/>
      <c r="AY49" s="220"/>
      <c r="AZ49" s="220"/>
      <c r="BA49" s="220"/>
      <c r="BB49" s="220"/>
      <c r="BC49" s="220"/>
      <c r="BD49" s="220"/>
      <c r="BE49" s="94"/>
    </row>
    <row r="50" spans="3:76" ht="12" hidden="1" customHeight="1" thickBot="1">
      <c r="C50" s="45"/>
      <c r="D50" s="93">
        <v>0</v>
      </c>
      <c r="E50" s="93"/>
      <c r="F50" s="93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94"/>
    </row>
    <row r="51" spans="3:76" ht="11.25" customHeight="1">
      <c r="C51" s="282"/>
      <c r="D51" s="354">
        <v>1</v>
      </c>
      <c r="E51" s="356" t="s">
        <v>618</v>
      </c>
      <c r="F51" s="356" t="s">
        <v>619</v>
      </c>
      <c r="G51" s="356" t="s">
        <v>620</v>
      </c>
      <c r="H51" s="356" t="s">
        <v>621</v>
      </c>
      <c r="I51" s="356" t="s">
        <v>621</v>
      </c>
      <c r="J51" s="356" t="s">
        <v>622</v>
      </c>
      <c r="K51" s="370">
        <v>1</v>
      </c>
      <c r="L51" s="370">
        <v>2022</v>
      </c>
      <c r="M51" s="372" t="s">
        <v>190</v>
      </c>
      <c r="N51" s="372">
        <v>2022</v>
      </c>
      <c r="O51" s="360">
        <v>0</v>
      </c>
      <c r="P51" s="362">
        <f>AV53/(AS53+AS54)*100</f>
        <v>5.2648616869179259E-2</v>
      </c>
      <c r="Q51" s="148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201"/>
      <c r="BF51" s="200"/>
      <c r="BG51" s="200"/>
      <c r="BH51" s="200"/>
      <c r="BI51" s="200"/>
      <c r="BJ51" s="200"/>
      <c r="BK51" s="200"/>
    </row>
    <row r="52" spans="3:76" ht="11.25" customHeight="1">
      <c r="C52" s="282"/>
      <c r="D52" s="355"/>
      <c r="E52" s="357"/>
      <c r="F52" s="357"/>
      <c r="G52" s="357"/>
      <c r="H52" s="357"/>
      <c r="I52" s="357"/>
      <c r="J52" s="357"/>
      <c r="K52" s="371"/>
      <c r="L52" s="371"/>
      <c r="M52" s="373"/>
      <c r="N52" s="373"/>
      <c r="O52" s="361"/>
      <c r="P52" s="363"/>
      <c r="Q52" s="364"/>
      <c r="R52" s="366">
        <v>1</v>
      </c>
      <c r="S52" s="368" t="s">
        <v>664</v>
      </c>
      <c r="T52" s="368"/>
      <c r="U52" s="368"/>
      <c r="V52" s="368"/>
      <c r="W52" s="368"/>
      <c r="X52" s="368"/>
      <c r="Y52" s="368"/>
      <c r="Z52" s="368"/>
      <c r="AA52" s="368"/>
      <c r="AB52" s="368"/>
      <c r="AC52" s="368"/>
      <c r="AD52" s="368"/>
      <c r="AE52" s="368"/>
      <c r="AF52" s="368"/>
      <c r="AG52" s="368"/>
      <c r="AH52" s="184"/>
      <c r="AI52" s="191"/>
      <c r="AJ52" s="190"/>
      <c r="AK52" s="190"/>
      <c r="AL52" s="190"/>
      <c r="AM52" s="190"/>
      <c r="AN52" s="190"/>
      <c r="AO52" s="190"/>
      <c r="AP52" s="190"/>
      <c r="AQ52" s="190"/>
      <c r="AR52" s="190"/>
      <c r="AS52" s="149"/>
      <c r="AT52" s="149"/>
      <c r="AU52" s="149"/>
      <c r="AV52" s="149"/>
      <c r="AW52" s="149"/>
      <c r="AX52" s="149"/>
      <c r="AY52" s="100"/>
      <c r="AZ52" s="100"/>
      <c r="BA52" s="100"/>
      <c r="BB52" s="100"/>
      <c r="BC52" s="100"/>
      <c r="BD52" s="100"/>
      <c r="BE52" s="201"/>
      <c r="BF52" s="216"/>
      <c r="BG52" s="216"/>
      <c r="BH52" s="216"/>
      <c r="BI52" s="200"/>
      <c r="BJ52" s="216"/>
      <c r="BK52" s="216"/>
      <c r="BL52" s="216"/>
      <c r="BM52" s="216"/>
      <c r="BN52" s="216"/>
    </row>
    <row r="53" spans="3:76" ht="87" customHeight="1">
      <c r="C53" s="282"/>
      <c r="D53" s="355"/>
      <c r="E53" s="357"/>
      <c r="F53" s="357"/>
      <c r="G53" s="357"/>
      <c r="H53" s="357"/>
      <c r="I53" s="357"/>
      <c r="J53" s="357"/>
      <c r="K53" s="371"/>
      <c r="L53" s="371"/>
      <c r="M53" s="373"/>
      <c r="N53" s="373"/>
      <c r="O53" s="361"/>
      <c r="P53" s="363"/>
      <c r="Q53" s="365"/>
      <c r="R53" s="367"/>
      <c r="S53" s="369"/>
      <c r="T53" s="369"/>
      <c r="U53" s="369"/>
      <c r="V53" s="369"/>
      <c r="W53" s="369"/>
      <c r="X53" s="369"/>
      <c r="Y53" s="369"/>
      <c r="Z53" s="369"/>
      <c r="AA53" s="369"/>
      <c r="AB53" s="369"/>
      <c r="AC53" s="369"/>
      <c r="AD53" s="369"/>
      <c r="AE53" s="369"/>
      <c r="AF53" s="369"/>
      <c r="AG53" s="369"/>
      <c r="AH53" s="172"/>
      <c r="AI53" s="189" t="s">
        <v>241</v>
      </c>
      <c r="AJ53" s="239" t="s">
        <v>198</v>
      </c>
      <c r="AK53" s="276" t="s">
        <v>17</v>
      </c>
      <c r="AL53" s="276" t="s">
        <v>694</v>
      </c>
      <c r="AM53" s="276" t="s">
        <v>551</v>
      </c>
      <c r="AN53" s="276" t="s">
        <v>695</v>
      </c>
      <c r="AO53" s="276" t="s">
        <v>696</v>
      </c>
      <c r="AP53" s="276" t="s">
        <v>697</v>
      </c>
      <c r="AQ53" s="276">
        <v>316</v>
      </c>
      <c r="AR53" s="276" t="s">
        <v>698</v>
      </c>
      <c r="AS53" s="173">
        <v>31591.473999999998</v>
      </c>
      <c r="AT53" s="173">
        <v>0</v>
      </c>
      <c r="AU53" s="173">
        <v>0</v>
      </c>
      <c r="AV53" s="174">
        <f>[1]ИП!$N$388</f>
        <v>17.337</v>
      </c>
      <c r="AW53" s="173">
        <f>AT53-AV53</f>
        <v>-17.337</v>
      </c>
      <c r="AX53" s="173">
        <f>AV53-AT53</f>
        <v>17.337</v>
      </c>
      <c r="AY53" s="174"/>
      <c r="AZ53" s="174"/>
      <c r="BA53" s="296" t="s">
        <v>748</v>
      </c>
      <c r="BB53" s="174">
        <f>AV53</f>
        <v>17.337</v>
      </c>
      <c r="BC53" s="297" t="s">
        <v>774</v>
      </c>
      <c r="BD53" s="295" t="s">
        <v>151</v>
      </c>
      <c r="BE53" s="201">
        <v>0</v>
      </c>
      <c r="BF53" s="216"/>
      <c r="BG53" s="216"/>
      <c r="BI53" s="199" t="str">
        <f>AJ53 &amp; BE53</f>
        <v>Амортизационные отчисления0</v>
      </c>
      <c r="BJ53" s="216"/>
      <c r="BK53" s="216"/>
      <c r="BL53" s="216"/>
      <c r="BM53" s="216"/>
      <c r="BX53" s="199" t="str">
        <f>AJ53 &amp; AK53</f>
        <v>Амортизационные отчисленияда</v>
      </c>
    </row>
    <row r="54" spans="3:76" ht="15" customHeight="1" thickBot="1">
      <c r="C54" s="282"/>
      <c r="D54" s="355"/>
      <c r="E54" s="357"/>
      <c r="F54" s="357"/>
      <c r="G54" s="357"/>
      <c r="H54" s="357"/>
      <c r="I54" s="357"/>
      <c r="J54" s="357"/>
      <c r="K54" s="371"/>
      <c r="L54" s="371"/>
      <c r="M54" s="373"/>
      <c r="N54" s="373"/>
      <c r="O54" s="361"/>
      <c r="P54" s="363"/>
      <c r="Q54" s="365"/>
      <c r="R54" s="367"/>
      <c r="S54" s="369"/>
      <c r="T54" s="369"/>
      <c r="U54" s="369"/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172"/>
      <c r="AI54" s="189" t="s">
        <v>115</v>
      </c>
      <c r="AJ54" s="239" t="s">
        <v>217</v>
      </c>
      <c r="AK54" s="276" t="s">
        <v>17</v>
      </c>
      <c r="AL54" s="276" t="s">
        <v>694</v>
      </c>
      <c r="AM54" s="276"/>
      <c r="AN54" s="276"/>
      <c r="AO54" s="276"/>
      <c r="AP54" s="276"/>
      <c r="AQ54" s="276"/>
      <c r="AR54" s="276"/>
      <c r="AS54" s="173">
        <v>1338.1659999999999</v>
      </c>
      <c r="AT54" s="173">
        <v>0</v>
      </c>
      <c r="AU54" s="173">
        <v>0</v>
      </c>
      <c r="AV54" s="174"/>
      <c r="AW54" s="173">
        <f>AT54-AV54</f>
        <v>0</v>
      </c>
      <c r="AX54" s="173">
        <f>AV54-AT54</f>
        <v>0</v>
      </c>
      <c r="AY54" s="174"/>
      <c r="AZ54" s="174"/>
      <c r="BA54" s="224"/>
      <c r="BB54" s="174"/>
      <c r="BC54" s="225"/>
      <c r="BD54" s="226"/>
      <c r="BE54" s="201">
        <v>0</v>
      </c>
      <c r="BF54" s="216"/>
      <c r="BG54" s="216"/>
      <c r="BI54" s="199" t="str">
        <f>AJ54 &amp; BE54</f>
        <v>Прибыль направляемая на инвестиции0</v>
      </c>
      <c r="BJ54" s="216"/>
      <c r="BK54" s="216"/>
      <c r="BL54" s="216"/>
      <c r="BM54" s="216"/>
      <c r="BX54" s="199" t="str">
        <f>AJ54 &amp; AK54</f>
        <v>Прибыль направляемая на инвестициида</v>
      </c>
    </row>
    <row r="55" spans="3:76" ht="11.25" customHeight="1">
      <c r="C55" s="282"/>
      <c r="D55" s="354">
        <v>2</v>
      </c>
      <c r="E55" s="356" t="s">
        <v>618</v>
      </c>
      <c r="F55" s="356" t="s">
        <v>619</v>
      </c>
      <c r="G55" s="356" t="s">
        <v>623</v>
      </c>
      <c r="H55" s="356" t="s">
        <v>621</v>
      </c>
      <c r="I55" s="356" t="s">
        <v>621</v>
      </c>
      <c r="J55" s="356" t="s">
        <v>622</v>
      </c>
      <c r="K55" s="370">
        <v>1</v>
      </c>
      <c r="L55" s="370">
        <v>2020</v>
      </c>
      <c r="M55" s="372" t="s">
        <v>190</v>
      </c>
      <c r="N55" s="372">
        <v>2021</v>
      </c>
      <c r="O55" s="360">
        <v>0</v>
      </c>
      <c r="P55" s="362">
        <v>0</v>
      </c>
      <c r="Q55" s="148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201"/>
      <c r="BF55" s="200"/>
      <c r="BG55" s="200"/>
      <c r="BH55" s="200"/>
      <c r="BI55" s="200"/>
      <c r="BJ55" s="200"/>
      <c r="BK55" s="200"/>
    </row>
    <row r="56" spans="3:76" ht="11.25" customHeight="1">
      <c r="C56" s="282"/>
      <c r="D56" s="355"/>
      <c r="E56" s="357"/>
      <c r="F56" s="357"/>
      <c r="G56" s="357"/>
      <c r="H56" s="357"/>
      <c r="I56" s="357"/>
      <c r="J56" s="357"/>
      <c r="K56" s="371"/>
      <c r="L56" s="371"/>
      <c r="M56" s="373"/>
      <c r="N56" s="373"/>
      <c r="O56" s="361"/>
      <c r="P56" s="363"/>
      <c r="Q56" s="364"/>
      <c r="R56" s="366">
        <v>1</v>
      </c>
      <c r="S56" s="368" t="s">
        <v>664</v>
      </c>
      <c r="T56" s="368"/>
      <c r="U56" s="368"/>
      <c r="V56" s="368"/>
      <c r="W56" s="368"/>
      <c r="X56" s="368"/>
      <c r="Y56" s="368"/>
      <c r="Z56" s="368"/>
      <c r="AA56" s="368"/>
      <c r="AB56" s="368"/>
      <c r="AC56" s="368"/>
      <c r="AD56" s="368"/>
      <c r="AE56" s="368"/>
      <c r="AF56" s="368"/>
      <c r="AG56" s="368"/>
      <c r="AH56" s="184"/>
      <c r="AI56" s="191"/>
      <c r="AJ56" s="190"/>
      <c r="AK56" s="190"/>
      <c r="AL56" s="190"/>
      <c r="AM56" s="190"/>
      <c r="AN56" s="190"/>
      <c r="AO56" s="190"/>
      <c r="AP56" s="190"/>
      <c r="AQ56" s="190"/>
      <c r="AR56" s="190"/>
      <c r="AS56" s="149"/>
      <c r="AT56" s="149"/>
      <c r="AU56" s="149"/>
      <c r="AV56" s="149"/>
      <c r="AW56" s="149"/>
      <c r="AX56" s="149"/>
      <c r="AY56" s="100"/>
      <c r="AZ56" s="100"/>
      <c r="BA56" s="100"/>
      <c r="BB56" s="100"/>
      <c r="BC56" s="100"/>
      <c r="BD56" s="100"/>
      <c r="BE56" s="201"/>
      <c r="BF56" s="216"/>
      <c r="BG56" s="216"/>
      <c r="BH56" s="216"/>
      <c r="BI56" s="200"/>
      <c r="BJ56" s="216"/>
      <c r="BK56" s="216"/>
      <c r="BL56" s="216"/>
      <c r="BM56" s="216"/>
      <c r="BN56" s="216"/>
    </row>
    <row r="57" spans="3:76" ht="71.25" customHeight="1">
      <c r="C57" s="282"/>
      <c r="D57" s="355"/>
      <c r="E57" s="357"/>
      <c r="F57" s="357"/>
      <c r="G57" s="357"/>
      <c r="H57" s="357"/>
      <c r="I57" s="357"/>
      <c r="J57" s="357"/>
      <c r="K57" s="371"/>
      <c r="L57" s="371"/>
      <c r="M57" s="373"/>
      <c r="N57" s="373"/>
      <c r="O57" s="361"/>
      <c r="P57" s="363"/>
      <c r="Q57" s="365"/>
      <c r="R57" s="367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172"/>
      <c r="AI57" s="189" t="s">
        <v>241</v>
      </c>
      <c r="AJ57" s="239" t="s">
        <v>217</v>
      </c>
      <c r="AK57" s="276" t="s">
        <v>17</v>
      </c>
      <c r="AL57" s="276" t="s">
        <v>694</v>
      </c>
      <c r="AM57" s="276" t="s">
        <v>551</v>
      </c>
      <c r="AN57" s="276" t="s">
        <v>695</v>
      </c>
      <c r="AO57" s="276" t="s">
        <v>696</v>
      </c>
      <c r="AP57" s="276" t="s">
        <v>697</v>
      </c>
      <c r="AQ57" s="276">
        <v>316</v>
      </c>
      <c r="AR57" s="276" t="s">
        <v>698</v>
      </c>
      <c r="AS57" s="173">
        <v>10731.691999999999</v>
      </c>
      <c r="AT57" s="173">
        <v>10731.691999999999</v>
      </c>
      <c r="AU57" s="173">
        <v>0</v>
      </c>
      <c r="AV57" s="174">
        <v>0</v>
      </c>
      <c r="AW57" s="173">
        <f>AT57-AV57</f>
        <v>10731.691999999999</v>
      </c>
      <c r="AX57" s="173">
        <f>AV57-AT57</f>
        <v>-10731.691999999999</v>
      </c>
      <c r="AY57" s="174"/>
      <c r="AZ57" s="174"/>
      <c r="BA57" s="296" t="s">
        <v>749</v>
      </c>
      <c r="BB57" s="174">
        <f>AW57</f>
        <v>10731.691999999999</v>
      </c>
      <c r="BC57" s="297" t="s">
        <v>750</v>
      </c>
      <c r="BD57" s="298" t="s">
        <v>151</v>
      </c>
      <c r="BE57" s="201">
        <v>0</v>
      </c>
      <c r="BF57" s="216"/>
      <c r="BG57" s="216"/>
      <c r="BI57" s="199" t="str">
        <f>AJ57 &amp; BE57</f>
        <v>Прибыль направляемая на инвестиции0</v>
      </c>
      <c r="BJ57" s="216"/>
      <c r="BK57" s="216"/>
      <c r="BL57" s="216"/>
      <c r="BM57" s="216"/>
      <c r="BX57" s="199" t="str">
        <f>AJ57 &amp; AK57</f>
        <v>Прибыль направляемая на инвестициида</v>
      </c>
    </row>
    <row r="58" spans="3:76" ht="15" customHeight="1">
      <c r="C58" s="282"/>
      <c r="D58" s="355"/>
      <c r="E58" s="357"/>
      <c r="F58" s="357"/>
      <c r="G58" s="357"/>
      <c r="H58" s="357"/>
      <c r="I58" s="357"/>
      <c r="J58" s="357"/>
      <c r="K58" s="371"/>
      <c r="L58" s="371"/>
      <c r="M58" s="373"/>
      <c r="N58" s="373"/>
      <c r="O58" s="361"/>
      <c r="P58" s="363"/>
      <c r="Q58" s="365"/>
      <c r="R58" s="367"/>
      <c r="S58" s="369"/>
      <c r="T58" s="369"/>
      <c r="U58" s="369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69"/>
      <c r="AG58" s="369"/>
      <c r="AH58" s="172"/>
      <c r="AI58" s="189" t="s">
        <v>115</v>
      </c>
      <c r="AJ58" s="239" t="s">
        <v>203</v>
      </c>
      <c r="AK58" s="276" t="s">
        <v>17</v>
      </c>
      <c r="AL58" s="276" t="s">
        <v>694</v>
      </c>
      <c r="AM58" s="276" t="s">
        <v>551</v>
      </c>
      <c r="AN58" s="276" t="s">
        <v>695</v>
      </c>
      <c r="AO58" s="276" t="s">
        <v>696</v>
      </c>
      <c r="AP58" s="276" t="s">
        <v>697</v>
      </c>
      <c r="AQ58" s="276">
        <v>316</v>
      </c>
      <c r="AR58" s="276" t="s">
        <v>698</v>
      </c>
      <c r="AS58" s="173">
        <v>0</v>
      </c>
      <c r="AT58" s="173">
        <v>0</v>
      </c>
      <c r="AU58" s="173">
        <v>0</v>
      </c>
      <c r="AV58" s="174">
        <v>0</v>
      </c>
      <c r="AW58" s="173">
        <f>AT58-AV58</f>
        <v>0</v>
      </c>
      <c r="AX58" s="173">
        <f>AV58-AT58</f>
        <v>0</v>
      </c>
      <c r="AY58" s="174"/>
      <c r="AZ58" s="174"/>
      <c r="BA58" s="224"/>
      <c r="BB58" s="174"/>
      <c r="BC58" s="225"/>
      <c r="BD58" s="298" t="s">
        <v>151</v>
      </c>
      <c r="BE58" s="201">
        <v>0</v>
      </c>
      <c r="BF58" s="216"/>
      <c r="BG58" s="216"/>
      <c r="BI58" s="199" t="str">
        <f>AJ58 &amp; BE58</f>
        <v>Кредиты0</v>
      </c>
      <c r="BJ58" s="216"/>
      <c r="BK58" s="216"/>
      <c r="BL58" s="216"/>
      <c r="BM58" s="216"/>
      <c r="BX58" s="199" t="str">
        <f>AJ58 &amp; AK58</f>
        <v>Кредитыда</v>
      </c>
    </row>
    <row r="59" spans="3:76" ht="69" customHeight="1" thickBot="1">
      <c r="C59" s="282"/>
      <c r="D59" s="355"/>
      <c r="E59" s="357"/>
      <c r="F59" s="357"/>
      <c r="G59" s="357"/>
      <c r="H59" s="357"/>
      <c r="I59" s="357"/>
      <c r="J59" s="357"/>
      <c r="K59" s="371"/>
      <c r="L59" s="371"/>
      <c r="M59" s="373"/>
      <c r="N59" s="373"/>
      <c r="O59" s="361"/>
      <c r="P59" s="363"/>
      <c r="Q59" s="365"/>
      <c r="R59" s="367"/>
      <c r="S59" s="369"/>
      <c r="T59" s="369"/>
      <c r="U59" s="369"/>
      <c r="V59" s="369"/>
      <c r="W59" s="369"/>
      <c r="X59" s="369"/>
      <c r="Y59" s="369"/>
      <c r="Z59" s="369"/>
      <c r="AA59" s="369"/>
      <c r="AB59" s="369"/>
      <c r="AC59" s="369"/>
      <c r="AD59" s="369"/>
      <c r="AE59" s="369"/>
      <c r="AF59" s="369"/>
      <c r="AG59" s="369"/>
      <c r="AH59" s="172"/>
      <c r="AI59" s="189" t="s">
        <v>116</v>
      </c>
      <c r="AJ59" s="239" t="s">
        <v>198</v>
      </c>
      <c r="AK59" s="276" t="s">
        <v>17</v>
      </c>
      <c r="AL59" s="276" t="s">
        <v>694</v>
      </c>
      <c r="AM59" s="276"/>
      <c r="AN59" s="276"/>
      <c r="AO59" s="276"/>
      <c r="AP59" s="276"/>
      <c r="AQ59" s="276"/>
      <c r="AR59" s="276"/>
      <c r="AS59" s="173">
        <v>1695.4079999999999</v>
      </c>
      <c r="AT59" s="173">
        <v>1695.4079999999999</v>
      </c>
      <c r="AU59" s="173">
        <v>0</v>
      </c>
      <c r="AV59" s="174">
        <v>0</v>
      </c>
      <c r="AW59" s="173">
        <f>AT59-AV59</f>
        <v>1695.4079999999999</v>
      </c>
      <c r="AX59" s="173">
        <f>AV59-AT59</f>
        <v>-1695.4079999999999</v>
      </c>
      <c r="AY59" s="174"/>
      <c r="AZ59" s="174"/>
      <c r="BA59" s="296" t="s">
        <v>749</v>
      </c>
      <c r="BB59" s="174">
        <f>AW59</f>
        <v>1695.4079999999999</v>
      </c>
      <c r="BC59" s="297" t="s">
        <v>750</v>
      </c>
      <c r="BD59" s="298" t="s">
        <v>151</v>
      </c>
      <c r="BE59" s="201">
        <v>0</v>
      </c>
      <c r="BF59" s="216"/>
      <c r="BG59" s="216"/>
      <c r="BI59" s="199" t="str">
        <f>AJ59 &amp; BE59</f>
        <v>Амортизационные отчисления0</v>
      </c>
      <c r="BJ59" s="216"/>
      <c r="BK59" s="216"/>
      <c r="BL59" s="216"/>
      <c r="BM59" s="216"/>
      <c r="BX59" s="199" t="str">
        <f>AJ59 &amp; AK59</f>
        <v>Амортизационные отчисленияда</v>
      </c>
    </row>
    <row r="60" spans="3:76" ht="11.25" customHeight="1">
      <c r="C60" s="282"/>
      <c r="D60" s="354">
        <v>3</v>
      </c>
      <c r="E60" s="356" t="s">
        <v>618</v>
      </c>
      <c r="F60" s="356" t="s">
        <v>619</v>
      </c>
      <c r="G60" s="356" t="s">
        <v>624</v>
      </c>
      <c r="H60" s="356" t="s">
        <v>621</v>
      </c>
      <c r="I60" s="356" t="s">
        <v>621</v>
      </c>
      <c r="J60" s="356" t="s">
        <v>622</v>
      </c>
      <c r="K60" s="370">
        <v>1</v>
      </c>
      <c r="L60" s="370">
        <v>2019</v>
      </c>
      <c r="M60" s="372" t="s">
        <v>184</v>
      </c>
      <c r="N60" s="372">
        <v>2020</v>
      </c>
      <c r="O60" s="360">
        <v>0</v>
      </c>
      <c r="P60" s="362">
        <v>100</v>
      </c>
      <c r="Q60" s="148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201"/>
      <c r="BF60" s="200"/>
      <c r="BG60" s="200"/>
      <c r="BH60" s="200"/>
      <c r="BI60" s="200"/>
      <c r="BJ60" s="200"/>
      <c r="BK60" s="200"/>
    </row>
    <row r="61" spans="3:76" ht="11.25" customHeight="1">
      <c r="C61" s="282"/>
      <c r="D61" s="355"/>
      <c r="E61" s="357"/>
      <c r="F61" s="357"/>
      <c r="G61" s="357"/>
      <c r="H61" s="357"/>
      <c r="I61" s="357"/>
      <c r="J61" s="357"/>
      <c r="K61" s="371"/>
      <c r="L61" s="371"/>
      <c r="M61" s="373"/>
      <c r="N61" s="373"/>
      <c r="O61" s="361"/>
      <c r="P61" s="363"/>
      <c r="Q61" s="364"/>
      <c r="R61" s="366">
        <v>1</v>
      </c>
      <c r="S61" s="368" t="s">
        <v>664</v>
      </c>
      <c r="T61" s="368"/>
      <c r="U61" s="368"/>
      <c r="V61" s="368"/>
      <c r="W61" s="368"/>
      <c r="X61" s="368"/>
      <c r="Y61" s="368"/>
      <c r="Z61" s="368"/>
      <c r="AA61" s="368"/>
      <c r="AB61" s="368"/>
      <c r="AC61" s="368"/>
      <c r="AD61" s="368"/>
      <c r="AE61" s="368"/>
      <c r="AF61" s="368"/>
      <c r="AG61" s="368"/>
      <c r="AH61" s="184"/>
      <c r="AI61" s="191"/>
      <c r="AJ61" s="190"/>
      <c r="AK61" s="190"/>
      <c r="AL61" s="190"/>
      <c r="AM61" s="190"/>
      <c r="AN61" s="190"/>
      <c r="AO61" s="190"/>
      <c r="AP61" s="190"/>
      <c r="AQ61" s="190"/>
      <c r="AR61" s="190"/>
      <c r="AS61" s="149"/>
      <c r="AT61" s="149"/>
      <c r="AU61" s="149"/>
      <c r="AV61" s="149"/>
      <c r="AW61" s="149"/>
      <c r="AX61" s="149"/>
      <c r="AY61" s="100"/>
      <c r="AZ61" s="100"/>
      <c r="BA61" s="100"/>
      <c r="BB61" s="100"/>
      <c r="BC61" s="100"/>
      <c r="BD61" s="100"/>
      <c r="BE61" s="201"/>
      <c r="BF61" s="216"/>
      <c r="BG61" s="216"/>
      <c r="BH61" s="216"/>
      <c r="BI61" s="200"/>
      <c r="BJ61" s="216"/>
      <c r="BK61" s="216"/>
      <c r="BL61" s="216"/>
      <c r="BM61" s="216"/>
      <c r="BN61" s="216"/>
    </row>
    <row r="62" spans="3:76" ht="75.75" customHeight="1" thickBot="1">
      <c r="C62" s="282"/>
      <c r="D62" s="355"/>
      <c r="E62" s="357"/>
      <c r="F62" s="357"/>
      <c r="G62" s="357"/>
      <c r="H62" s="357"/>
      <c r="I62" s="357"/>
      <c r="J62" s="357"/>
      <c r="K62" s="371"/>
      <c r="L62" s="371"/>
      <c r="M62" s="373"/>
      <c r="N62" s="373"/>
      <c r="O62" s="361"/>
      <c r="P62" s="363"/>
      <c r="Q62" s="365"/>
      <c r="R62" s="367"/>
      <c r="S62" s="369"/>
      <c r="T62" s="369"/>
      <c r="U62" s="369"/>
      <c r="V62" s="369"/>
      <c r="W62" s="369"/>
      <c r="X62" s="369"/>
      <c r="Y62" s="369"/>
      <c r="Z62" s="369"/>
      <c r="AA62" s="369"/>
      <c r="AB62" s="369"/>
      <c r="AC62" s="369"/>
      <c r="AD62" s="369"/>
      <c r="AE62" s="369"/>
      <c r="AF62" s="369"/>
      <c r="AG62" s="369"/>
      <c r="AH62" s="172"/>
      <c r="AI62" s="189" t="s">
        <v>241</v>
      </c>
      <c r="AJ62" s="238" t="s">
        <v>217</v>
      </c>
      <c r="AK62" s="276" t="s">
        <v>17</v>
      </c>
      <c r="AL62" s="276" t="s">
        <v>694</v>
      </c>
      <c r="AM62" s="276" t="s">
        <v>551</v>
      </c>
      <c r="AN62" s="276" t="s">
        <v>695</v>
      </c>
      <c r="AO62" s="276" t="s">
        <v>696</v>
      </c>
      <c r="AP62" s="276" t="s">
        <v>697</v>
      </c>
      <c r="AQ62" s="276">
        <v>316</v>
      </c>
      <c r="AR62" s="276" t="s">
        <v>698</v>
      </c>
      <c r="AS62" s="97">
        <v>932</v>
      </c>
      <c r="AT62" s="173">
        <v>0</v>
      </c>
      <c r="AU62" s="173">
        <v>1412.78</v>
      </c>
      <c r="AV62" s="146">
        <v>1412.78</v>
      </c>
      <c r="AW62" s="173">
        <f>AT62-AV62</f>
        <v>-1412.78</v>
      </c>
      <c r="AX62" s="173">
        <f>AV62-AT62</f>
        <v>1412.78</v>
      </c>
      <c r="AY62" s="174"/>
      <c r="AZ62" s="174"/>
      <c r="BA62" s="296" t="s">
        <v>749</v>
      </c>
      <c r="BB62" s="174">
        <f>AX62</f>
        <v>1412.78</v>
      </c>
      <c r="BC62" s="297" t="s">
        <v>756</v>
      </c>
      <c r="BD62" s="299" t="s">
        <v>757</v>
      </c>
      <c r="BE62" s="201">
        <v>0</v>
      </c>
      <c r="BF62" s="216"/>
      <c r="BG62" s="216"/>
      <c r="BI62" s="199" t="str">
        <f>AJ62 &amp; BE62</f>
        <v>Прибыль направляемая на инвестиции0</v>
      </c>
      <c r="BJ62" s="216"/>
      <c r="BK62" s="216"/>
      <c r="BL62" s="216"/>
      <c r="BM62" s="216"/>
      <c r="BX62" s="199" t="str">
        <f>AJ62 &amp; AK62</f>
        <v>Прибыль направляемая на инвестициида</v>
      </c>
    </row>
    <row r="63" spans="3:76" ht="11.25" customHeight="1">
      <c r="C63" s="282"/>
      <c r="D63" s="354">
        <v>4</v>
      </c>
      <c r="E63" s="356" t="s">
        <v>618</v>
      </c>
      <c r="F63" s="356" t="s">
        <v>619</v>
      </c>
      <c r="G63" s="356" t="s">
        <v>625</v>
      </c>
      <c r="H63" s="356" t="s">
        <v>621</v>
      </c>
      <c r="I63" s="356" t="s">
        <v>621</v>
      </c>
      <c r="J63" s="356" t="s">
        <v>622</v>
      </c>
      <c r="K63" s="370">
        <v>1</v>
      </c>
      <c r="L63" s="370">
        <v>2020</v>
      </c>
      <c r="M63" s="372" t="s">
        <v>190</v>
      </c>
      <c r="N63" s="372">
        <v>2021</v>
      </c>
      <c r="O63" s="360">
        <v>0</v>
      </c>
      <c r="P63" s="362">
        <v>0</v>
      </c>
      <c r="Q63" s="148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201"/>
      <c r="BF63" s="200"/>
      <c r="BG63" s="200"/>
      <c r="BH63" s="200"/>
      <c r="BI63" s="200"/>
      <c r="BJ63" s="200"/>
      <c r="BK63" s="200"/>
    </row>
    <row r="64" spans="3:76" ht="11.25" customHeight="1">
      <c r="C64" s="282"/>
      <c r="D64" s="355"/>
      <c r="E64" s="357"/>
      <c r="F64" s="357"/>
      <c r="G64" s="357"/>
      <c r="H64" s="357"/>
      <c r="I64" s="357"/>
      <c r="J64" s="357"/>
      <c r="K64" s="371"/>
      <c r="L64" s="371"/>
      <c r="M64" s="373"/>
      <c r="N64" s="373"/>
      <c r="O64" s="361"/>
      <c r="P64" s="363"/>
      <c r="Q64" s="364"/>
      <c r="R64" s="366">
        <v>1</v>
      </c>
      <c r="S64" s="368" t="s">
        <v>664</v>
      </c>
      <c r="T64" s="368"/>
      <c r="U64" s="368"/>
      <c r="V64" s="368"/>
      <c r="W64" s="368"/>
      <c r="X64" s="368"/>
      <c r="Y64" s="368"/>
      <c r="Z64" s="368"/>
      <c r="AA64" s="368"/>
      <c r="AB64" s="368"/>
      <c r="AC64" s="368"/>
      <c r="AD64" s="368"/>
      <c r="AE64" s="368"/>
      <c r="AF64" s="368"/>
      <c r="AG64" s="368"/>
      <c r="AH64" s="184"/>
      <c r="AI64" s="191"/>
      <c r="AJ64" s="190"/>
      <c r="AK64" s="190"/>
      <c r="AL64" s="190"/>
      <c r="AM64" s="190"/>
      <c r="AN64" s="190"/>
      <c r="AO64" s="190"/>
      <c r="AP64" s="190"/>
      <c r="AQ64" s="190"/>
      <c r="AR64" s="190"/>
      <c r="AS64" s="149"/>
      <c r="AT64" s="149"/>
      <c r="AU64" s="149"/>
      <c r="AV64" s="149"/>
      <c r="AW64" s="149"/>
      <c r="AX64" s="149"/>
      <c r="AY64" s="100"/>
      <c r="AZ64" s="100"/>
      <c r="BA64" s="100"/>
      <c r="BB64" s="100"/>
      <c r="BC64" s="100"/>
      <c r="BD64" s="100"/>
      <c r="BE64" s="201"/>
      <c r="BF64" s="216"/>
      <c r="BG64" s="216"/>
      <c r="BH64" s="216"/>
      <c r="BI64" s="200"/>
      <c r="BJ64" s="216"/>
      <c r="BK64" s="216"/>
      <c r="BL64" s="216"/>
      <c r="BM64" s="216"/>
      <c r="BN64" s="216"/>
    </row>
    <row r="65" spans="3:76" ht="45.75" customHeight="1" thickBot="1">
      <c r="C65" s="282"/>
      <c r="D65" s="355"/>
      <c r="E65" s="357"/>
      <c r="F65" s="357"/>
      <c r="G65" s="357"/>
      <c r="H65" s="357"/>
      <c r="I65" s="357"/>
      <c r="J65" s="357"/>
      <c r="K65" s="371"/>
      <c r="L65" s="371"/>
      <c r="M65" s="373"/>
      <c r="N65" s="373"/>
      <c r="O65" s="361"/>
      <c r="P65" s="363"/>
      <c r="Q65" s="365"/>
      <c r="R65" s="367"/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172"/>
      <c r="AI65" s="189" t="s">
        <v>241</v>
      </c>
      <c r="AJ65" s="238" t="s">
        <v>203</v>
      </c>
      <c r="AK65" s="276" t="s">
        <v>17</v>
      </c>
      <c r="AL65" s="276" t="s">
        <v>694</v>
      </c>
      <c r="AM65" s="276" t="s">
        <v>551</v>
      </c>
      <c r="AN65" s="276" t="s">
        <v>695</v>
      </c>
      <c r="AO65" s="276" t="s">
        <v>696</v>
      </c>
      <c r="AP65" s="276" t="s">
        <v>697</v>
      </c>
      <c r="AQ65" s="276">
        <v>316</v>
      </c>
      <c r="AR65" s="276" t="s">
        <v>698</v>
      </c>
      <c r="AS65" s="97">
        <v>2500</v>
      </c>
      <c r="AT65" s="173">
        <v>2500</v>
      </c>
      <c r="AU65" s="173">
        <v>0</v>
      </c>
      <c r="AV65" s="146">
        <v>0</v>
      </c>
      <c r="AW65" s="173">
        <f>AT65-AV65</f>
        <v>2500</v>
      </c>
      <c r="AX65" s="173">
        <f>AV65-AT65</f>
        <v>-2500</v>
      </c>
      <c r="AY65" s="174"/>
      <c r="AZ65" s="174"/>
      <c r="BA65" s="296" t="s">
        <v>749</v>
      </c>
      <c r="BB65" s="174">
        <f>AW65</f>
        <v>2500</v>
      </c>
      <c r="BC65" s="297" t="s">
        <v>751</v>
      </c>
      <c r="BD65" s="298" t="s">
        <v>151</v>
      </c>
      <c r="BE65" s="201">
        <v>0</v>
      </c>
      <c r="BF65" s="216"/>
      <c r="BG65" s="216"/>
      <c r="BI65" s="199" t="str">
        <f>AJ65 &amp; BE65</f>
        <v>Кредиты0</v>
      </c>
      <c r="BJ65" s="216"/>
      <c r="BK65" s="216"/>
      <c r="BL65" s="216"/>
      <c r="BM65" s="216"/>
      <c r="BX65" s="199" t="str">
        <f>AJ65 &amp; AK65</f>
        <v>Кредитыда</v>
      </c>
    </row>
    <row r="66" spans="3:76" ht="11.25" customHeight="1">
      <c r="C66" s="282"/>
      <c r="D66" s="354">
        <v>5</v>
      </c>
      <c r="E66" s="356" t="s">
        <v>618</v>
      </c>
      <c r="F66" s="356" t="s">
        <v>619</v>
      </c>
      <c r="G66" s="356" t="s">
        <v>626</v>
      </c>
      <c r="H66" s="356" t="s">
        <v>621</v>
      </c>
      <c r="I66" s="356" t="s">
        <v>621</v>
      </c>
      <c r="J66" s="356" t="s">
        <v>622</v>
      </c>
      <c r="K66" s="370">
        <v>1</v>
      </c>
      <c r="L66" s="370">
        <v>2025</v>
      </c>
      <c r="M66" s="372" t="s">
        <v>190</v>
      </c>
      <c r="N66" s="372">
        <v>2025</v>
      </c>
      <c r="O66" s="360">
        <v>0</v>
      </c>
      <c r="P66" s="362">
        <v>0</v>
      </c>
      <c r="Q66" s="148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201"/>
      <c r="BF66" s="200"/>
      <c r="BG66" s="200"/>
      <c r="BH66" s="200"/>
      <c r="BI66" s="200"/>
      <c r="BJ66" s="200"/>
      <c r="BK66" s="200"/>
    </row>
    <row r="67" spans="3:76" ht="11.25" customHeight="1">
      <c r="C67" s="282"/>
      <c r="D67" s="355"/>
      <c r="E67" s="357"/>
      <c r="F67" s="357"/>
      <c r="G67" s="357"/>
      <c r="H67" s="357"/>
      <c r="I67" s="357"/>
      <c r="J67" s="357"/>
      <c r="K67" s="371"/>
      <c r="L67" s="371"/>
      <c r="M67" s="373"/>
      <c r="N67" s="373"/>
      <c r="O67" s="361"/>
      <c r="P67" s="363"/>
      <c r="Q67" s="364"/>
      <c r="R67" s="366">
        <v>1</v>
      </c>
      <c r="S67" s="368" t="s">
        <v>664</v>
      </c>
      <c r="T67" s="368"/>
      <c r="U67" s="368"/>
      <c r="V67" s="368"/>
      <c r="W67" s="368"/>
      <c r="X67" s="368"/>
      <c r="Y67" s="368"/>
      <c r="Z67" s="368"/>
      <c r="AA67" s="368"/>
      <c r="AB67" s="368"/>
      <c r="AC67" s="368"/>
      <c r="AD67" s="368"/>
      <c r="AE67" s="368"/>
      <c r="AF67" s="368"/>
      <c r="AG67" s="368"/>
      <c r="AH67" s="184"/>
      <c r="AI67" s="191"/>
      <c r="AJ67" s="190"/>
      <c r="AK67" s="190"/>
      <c r="AL67" s="190"/>
      <c r="AM67" s="190"/>
      <c r="AN67" s="190"/>
      <c r="AO67" s="190"/>
      <c r="AP67" s="190"/>
      <c r="AQ67" s="190"/>
      <c r="AR67" s="190"/>
      <c r="AS67" s="149"/>
      <c r="AT67" s="149"/>
      <c r="AU67" s="149"/>
      <c r="AV67" s="149"/>
      <c r="AW67" s="149"/>
      <c r="AX67" s="149"/>
      <c r="AY67" s="100"/>
      <c r="AZ67" s="100"/>
      <c r="BA67" s="100"/>
      <c r="BB67" s="100"/>
      <c r="BC67" s="100"/>
      <c r="BD67" s="100"/>
      <c r="BE67" s="201"/>
      <c r="BF67" s="216"/>
      <c r="BG67" s="216"/>
      <c r="BH67" s="216"/>
      <c r="BI67" s="200"/>
      <c r="BJ67" s="216"/>
      <c r="BK67" s="216"/>
      <c r="BL67" s="216"/>
      <c r="BM67" s="216"/>
      <c r="BN67" s="216"/>
    </row>
    <row r="68" spans="3:76" ht="15" customHeight="1">
      <c r="C68" s="282"/>
      <c r="D68" s="355"/>
      <c r="E68" s="357"/>
      <c r="F68" s="357"/>
      <c r="G68" s="357"/>
      <c r="H68" s="357"/>
      <c r="I68" s="357"/>
      <c r="J68" s="357"/>
      <c r="K68" s="371"/>
      <c r="L68" s="371"/>
      <c r="M68" s="373"/>
      <c r="N68" s="373"/>
      <c r="O68" s="361"/>
      <c r="P68" s="363"/>
      <c r="Q68" s="365"/>
      <c r="R68" s="367"/>
      <c r="S68" s="369"/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172"/>
      <c r="AI68" s="189" t="s">
        <v>241</v>
      </c>
      <c r="AJ68" s="239" t="s">
        <v>217</v>
      </c>
      <c r="AK68" s="276" t="s">
        <v>17</v>
      </c>
      <c r="AL68" s="276" t="s">
        <v>694</v>
      </c>
      <c r="AM68" s="276" t="s">
        <v>551</v>
      </c>
      <c r="AN68" s="276" t="s">
        <v>695</v>
      </c>
      <c r="AO68" s="276" t="s">
        <v>696</v>
      </c>
      <c r="AP68" s="276" t="s">
        <v>697</v>
      </c>
      <c r="AQ68" s="276">
        <v>316</v>
      </c>
      <c r="AR68" s="276" t="s">
        <v>698</v>
      </c>
      <c r="AS68" s="173">
        <v>0</v>
      </c>
      <c r="AT68" s="173">
        <v>0</v>
      </c>
      <c r="AU68" s="173">
        <v>0</v>
      </c>
      <c r="AV68" s="174">
        <v>0</v>
      </c>
      <c r="AW68" s="173">
        <f>AT68-AV68</f>
        <v>0</v>
      </c>
      <c r="AX68" s="173">
        <f>AV68-AT68</f>
        <v>0</v>
      </c>
      <c r="AY68" s="174"/>
      <c r="AZ68" s="174"/>
      <c r="BA68" s="224"/>
      <c r="BB68" s="174"/>
      <c r="BC68" s="225"/>
      <c r="BD68" s="298" t="s">
        <v>151</v>
      </c>
      <c r="BE68" s="201">
        <v>0</v>
      </c>
      <c r="BF68" s="216"/>
      <c r="BG68" s="216"/>
      <c r="BI68" s="199" t="str">
        <f>AJ68 &amp; BE68</f>
        <v>Прибыль направляемая на инвестиции0</v>
      </c>
      <c r="BJ68" s="216"/>
      <c r="BK68" s="216"/>
      <c r="BL68" s="216"/>
      <c r="BM68" s="216"/>
      <c r="BX68" s="199" t="str">
        <f>AJ68 &amp; AK68</f>
        <v>Прибыль направляемая на инвестициида</v>
      </c>
    </row>
    <row r="69" spans="3:76" ht="15" customHeight="1" thickBot="1">
      <c r="C69" s="282"/>
      <c r="D69" s="355"/>
      <c r="E69" s="357"/>
      <c r="F69" s="357"/>
      <c r="G69" s="357"/>
      <c r="H69" s="357"/>
      <c r="I69" s="357"/>
      <c r="J69" s="357"/>
      <c r="K69" s="371"/>
      <c r="L69" s="371"/>
      <c r="M69" s="373"/>
      <c r="N69" s="373"/>
      <c r="O69" s="361"/>
      <c r="P69" s="363"/>
      <c r="Q69" s="365"/>
      <c r="R69" s="367"/>
      <c r="S69" s="369"/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172"/>
      <c r="AI69" s="189" t="s">
        <v>115</v>
      </c>
      <c r="AJ69" s="239" t="s">
        <v>203</v>
      </c>
      <c r="AK69" s="276" t="s">
        <v>17</v>
      </c>
      <c r="AL69" s="276" t="s">
        <v>694</v>
      </c>
      <c r="AM69" s="276"/>
      <c r="AN69" s="276"/>
      <c r="AO69" s="276"/>
      <c r="AP69" s="276"/>
      <c r="AQ69" s="276"/>
      <c r="AR69" s="276"/>
      <c r="AS69" s="173">
        <v>3204.93</v>
      </c>
      <c r="AT69" s="173">
        <v>0</v>
      </c>
      <c r="AU69" s="173">
        <v>0</v>
      </c>
      <c r="AV69" s="174">
        <v>0</v>
      </c>
      <c r="AW69" s="173">
        <f>AT69-AV69</f>
        <v>0</v>
      </c>
      <c r="AX69" s="173">
        <f>AV69-AT69</f>
        <v>0</v>
      </c>
      <c r="AY69" s="174"/>
      <c r="AZ69" s="174"/>
      <c r="BA69" s="224"/>
      <c r="BB69" s="174"/>
      <c r="BC69" s="225"/>
      <c r="BD69" s="298" t="s">
        <v>151</v>
      </c>
      <c r="BE69" s="201">
        <v>0</v>
      </c>
      <c r="BF69" s="216"/>
      <c r="BG69" s="216"/>
      <c r="BI69" s="199" t="str">
        <f>AJ69 &amp; BE69</f>
        <v>Кредиты0</v>
      </c>
      <c r="BJ69" s="216"/>
      <c r="BK69" s="216"/>
      <c r="BL69" s="216"/>
      <c r="BM69" s="216"/>
      <c r="BX69" s="199" t="str">
        <f>AJ69 &amp; AK69</f>
        <v>Кредитыда</v>
      </c>
    </row>
    <row r="70" spans="3:76" ht="11.25" customHeight="1">
      <c r="C70" s="282"/>
      <c r="D70" s="354">
        <v>6</v>
      </c>
      <c r="E70" s="356" t="s">
        <v>618</v>
      </c>
      <c r="F70" s="356" t="s">
        <v>619</v>
      </c>
      <c r="G70" s="356" t="s">
        <v>627</v>
      </c>
      <c r="H70" s="356" t="s">
        <v>621</v>
      </c>
      <c r="I70" s="356" t="s">
        <v>621</v>
      </c>
      <c r="J70" s="356" t="s">
        <v>622</v>
      </c>
      <c r="K70" s="370">
        <v>1</v>
      </c>
      <c r="L70" s="370">
        <v>2024</v>
      </c>
      <c r="M70" s="372" t="s">
        <v>190</v>
      </c>
      <c r="N70" s="372">
        <v>2024</v>
      </c>
      <c r="O70" s="360">
        <v>0</v>
      </c>
      <c r="P70" s="362">
        <v>0</v>
      </c>
      <c r="Q70" s="148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201"/>
      <c r="BF70" s="200"/>
      <c r="BG70" s="200"/>
      <c r="BH70" s="200"/>
      <c r="BI70" s="200"/>
      <c r="BJ70" s="200"/>
      <c r="BK70" s="200"/>
    </row>
    <row r="71" spans="3:76" ht="11.25" customHeight="1">
      <c r="C71" s="282"/>
      <c r="D71" s="355"/>
      <c r="E71" s="357"/>
      <c r="F71" s="357"/>
      <c r="G71" s="357"/>
      <c r="H71" s="357"/>
      <c r="I71" s="357"/>
      <c r="J71" s="357"/>
      <c r="K71" s="371"/>
      <c r="L71" s="371"/>
      <c r="M71" s="373"/>
      <c r="N71" s="373"/>
      <c r="O71" s="361"/>
      <c r="P71" s="363"/>
      <c r="Q71" s="364"/>
      <c r="R71" s="366">
        <v>1</v>
      </c>
      <c r="S71" s="368" t="s">
        <v>664</v>
      </c>
      <c r="T71" s="368"/>
      <c r="U71" s="368"/>
      <c r="V71" s="368"/>
      <c r="W71" s="368"/>
      <c r="X71" s="368"/>
      <c r="Y71" s="368"/>
      <c r="Z71" s="368"/>
      <c r="AA71" s="368"/>
      <c r="AB71" s="368"/>
      <c r="AC71" s="368"/>
      <c r="AD71" s="368"/>
      <c r="AE71" s="368"/>
      <c r="AF71" s="368"/>
      <c r="AG71" s="368"/>
      <c r="AH71" s="184"/>
      <c r="AI71" s="191"/>
      <c r="AJ71" s="190"/>
      <c r="AK71" s="190"/>
      <c r="AL71" s="190"/>
      <c r="AM71" s="190"/>
      <c r="AN71" s="190"/>
      <c r="AO71" s="190"/>
      <c r="AP71" s="190"/>
      <c r="AQ71" s="190"/>
      <c r="AR71" s="190"/>
      <c r="AS71" s="149"/>
      <c r="AT71" s="149"/>
      <c r="AU71" s="149"/>
      <c r="AV71" s="149"/>
      <c r="AW71" s="149"/>
      <c r="AX71" s="149"/>
      <c r="AY71" s="100"/>
      <c r="AZ71" s="100"/>
      <c r="BA71" s="100"/>
      <c r="BB71" s="100"/>
      <c r="BC71" s="100"/>
      <c r="BD71" s="100"/>
      <c r="BE71" s="201"/>
      <c r="BF71" s="216"/>
      <c r="BG71" s="216"/>
      <c r="BH71" s="216"/>
      <c r="BI71" s="200"/>
      <c r="BJ71" s="216"/>
      <c r="BK71" s="216"/>
      <c r="BL71" s="216"/>
      <c r="BM71" s="216"/>
      <c r="BN71" s="216"/>
    </row>
    <row r="72" spans="3:76" ht="15" customHeight="1" thickBot="1">
      <c r="C72" s="282"/>
      <c r="D72" s="355"/>
      <c r="E72" s="357"/>
      <c r="F72" s="357"/>
      <c r="G72" s="357"/>
      <c r="H72" s="357"/>
      <c r="I72" s="357"/>
      <c r="J72" s="357"/>
      <c r="K72" s="371"/>
      <c r="L72" s="371"/>
      <c r="M72" s="373"/>
      <c r="N72" s="373"/>
      <c r="O72" s="361"/>
      <c r="P72" s="363"/>
      <c r="Q72" s="365"/>
      <c r="R72" s="367"/>
      <c r="S72" s="369"/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172"/>
      <c r="AI72" s="189" t="s">
        <v>241</v>
      </c>
      <c r="AJ72" s="238" t="s">
        <v>203</v>
      </c>
      <c r="AK72" s="276" t="s">
        <v>17</v>
      </c>
      <c r="AL72" s="276" t="s">
        <v>694</v>
      </c>
      <c r="AM72" s="276" t="s">
        <v>551</v>
      </c>
      <c r="AN72" s="276" t="s">
        <v>695</v>
      </c>
      <c r="AO72" s="276" t="s">
        <v>696</v>
      </c>
      <c r="AP72" s="276" t="s">
        <v>697</v>
      </c>
      <c r="AQ72" s="276">
        <v>316</v>
      </c>
      <c r="AR72" s="276" t="s">
        <v>698</v>
      </c>
      <c r="AS72" s="97">
        <v>1098.924</v>
      </c>
      <c r="AT72" s="173">
        <v>0</v>
      </c>
      <c r="AU72" s="173">
        <v>0</v>
      </c>
      <c r="AV72" s="146">
        <v>0</v>
      </c>
      <c r="AW72" s="173">
        <f>AT72-AV72</f>
        <v>0</v>
      </c>
      <c r="AX72" s="173">
        <f>AV72-AT72</f>
        <v>0</v>
      </c>
      <c r="AY72" s="174"/>
      <c r="AZ72" s="174"/>
      <c r="BA72" s="224"/>
      <c r="BB72" s="174"/>
      <c r="BC72" s="225"/>
      <c r="BD72" s="298" t="s">
        <v>151</v>
      </c>
      <c r="BE72" s="201">
        <v>0</v>
      </c>
      <c r="BF72" s="216"/>
      <c r="BG72" s="216"/>
      <c r="BI72" s="199" t="str">
        <f>AJ72 &amp; BE72</f>
        <v>Кредиты0</v>
      </c>
      <c r="BJ72" s="216"/>
      <c r="BK72" s="216"/>
      <c r="BL72" s="216"/>
      <c r="BM72" s="216"/>
      <c r="BX72" s="199" t="str">
        <f>AJ72 &amp; AK72</f>
        <v>Кредитыда</v>
      </c>
    </row>
    <row r="73" spans="3:76" ht="11.25" customHeight="1">
      <c r="C73" s="282"/>
      <c r="D73" s="354">
        <v>7</v>
      </c>
      <c r="E73" s="356" t="s">
        <v>618</v>
      </c>
      <c r="F73" s="356" t="s">
        <v>619</v>
      </c>
      <c r="G73" s="356" t="s">
        <v>628</v>
      </c>
      <c r="H73" s="356" t="s">
        <v>621</v>
      </c>
      <c r="I73" s="356" t="s">
        <v>621</v>
      </c>
      <c r="J73" s="356" t="s">
        <v>622</v>
      </c>
      <c r="K73" s="370">
        <v>1</v>
      </c>
      <c r="L73" s="370">
        <v>2023</v>
      </c>
      <c r="M73" s="372" t="s">
        <v>190</v>
      </c>
      <c r="N73" s="372">
        <v>2023</v>
      </c>
      <c r="O73" s="360">
        <v>0</v>
      </c>
      <c r="P73" s="362">
        <v>0</v>
      </c>
      <c r="Q73" s="148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201"/>
      <c r="BF73" s="200"/>
      <c r="BG73" s="200"/>
      <c r="BH73" s="200"/>
      <c r="BI73" s="200"/>
      <c r="BJ73" s="200"/>
      <c r="BK73" s="200"/>
    </row>
    <row r="74" spans="3:76" ht="11.25" customHeight="1">
      <c r="C74" s="282"/>
      <c r="D74" s="355"/>
      <c r="E74" s="357"/>
      <c r="F74" s="357"/>
      <c r="G74" s="357"/>
      <c r="H74" s="357"/>
      <c r="I74" s="357"/>
      <c r="J74" s="357"/>
      <c r="K74" s="371"/>
      <c r="L74" s="371"/>
      <c r="M74" s="373"/>
      <c r="N74" s="373"/>
      <c r="O74" s="361"/>
      <c r="P74" s="363"/>
      <c r="Q74" s="364"/>
      <c r="R74" s="366">
        <v>1</v>
      </c>
      <c r="S74" s="368" t="s">
        <v>664</v>
      </c>
      <c r="T74" s="368"/>
      <c r="U74" s="368"/>
      <c r="V74" s="368"/>
      <c r="W74" s="368"/>
      <c r="X74" s="368"/>
      <c r="Y74" s="368"/>
      <c r="Z74" s="368"/>
      <c r="AA74" s="368"/>
      <c r="AB74" s="368"/>
      <c r="AC74" s="368"/>
      <c r="AD74" s="368"/>
      <c r="AE74" s="368"/>
      <c r="AF74" s="368"/>
      <c r="AG74" s="368"/>
      <c r="AH74" s="184"/>
      <c r="AI74" s="191"/>
      <c r="AJ74" s="190"/>
      <c r="AK74" s="190"/>
      <c r="AL74" s="190"/>
      <c r="AM74" s="190"/>
      <c r="AN74" s="190"/>
      <c r="AO74" s="190"/>
      <c r="AP74" s="190"/>
      <c r="AQ74" s="190"/>
      <c r="AR74" s="190"/>
      <c r="AS74" s="149"/>
      <c r="AT74" s="149"/>
      <c r="AU74" s="149"/>
      <c r="AV74" s="149"/>
      <c r="AW74" s="149"/>
      <c r="AX74" s="149"/>
      <c r="AY74" s="100"/>
      <c r="AZ74" s="100"/>
      <c r="BA74" s="100"/>
      <c r="BB74" s="100"/>
      <c r="BC74" s="100"/>
      <c r="BD74" s="100"/>
      <c r="BE74" s="201"/>
      <c r="BF74" s="216"/>
      <c r="BG74" s="216"/>
      <c r="BH74" s="216"/>
      <c r="BI74" s="200"/>
      <c r="BJ74" s="216"/>
      <c r="BK74" s="216"/>
      <c r="BL74" s="216"/>
      <c r="BM74" s="216"/>
      <c r="BN74" s="216"/>
    </row>
    <row r="75" spans="3:76" ht="15" customHeight="1" thickBot="1">
      <c r="C75" s="282"/>
      <c r="D75" s="355"/>
      <c r="E75" s="357"/>
      <c r="F75" s="357"/>
      <c r="G75" s="357"/>
      <c r="H75" s="357"/>
      <c r="I75" s="357"/>
      <c r="J75" s="357"/>
      <c r="K75" s="371"/>
      <c r="L75" s="371"/>
      <c r="M75" s="373"/>
      <c r="N75" s="373"/>
      <c r="O75" s="361"/>
      <c r="P75" s="363"/>
      <c r="Q75" s="365"/>
      <c r="R75" s="367"/>
      <c r="S75" s="369"/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172"/>
      <c r="AI75" s="189" t="s">
        <v>241</v>
      </c>
      <c r="AJ75" s="238" t="s">
        <v>198</v>
      </c>
      <c r="AK75" s="276" t="s">
        <v>17</v>
      </c>
      <c r="AL75" s="276" t="s">
        <v>694</v>
      </c>
      <c r="AM75" s="276" t="s">
        <v>551</v>
      </c>
      <c r="AN75" s="276" t="s">
        <v>695</v>
      </c>
      <c r="AO75" s="276" t="s">
        <v>696</v>
      </c>
      <c r="AP75" s="276" t="s">
        <v>697</v>
      </c>
      <c r="AQ75" s="276">
        <v>316</v>
      </c>
      <c r="AR75" s="276" t="s">
        <v>698</v>
      </c>
      <c r="AS75" s="97">
        <v>1139.2560000000001</v>
      </c>
      <c r="AT75" s="173">
        <v>0</v>
      </c>
      <c r="AU75" s="173">
        <v>0</v>
      </c>
      <c r="AV75" s="146">
        <v>0</v>
      </c>
      <c r="AW75" s="173">
        <f>AT75-AV75</f>
        <v>0</v>
      </c>
      <c r="AX75" s="173">
        <f>AV75-AT75</f>
        <v>0</v>
      </c>
      <c r="AY75" s="174"/>
      <c r="AZ75" s="174"/>
      <c r="BA75" s="224"/>
      <c r="BB75" s="174"/>
      <c r="BC75" s="225"/>
      <c r="BD75" s="298" t="s">
        <v>151</v>
      </c>
      <c r="BE75" s="201">
        <v>0</v>
      </c>
      <c r="BF75" s="216"/>
      <c r="BG75" s="216"/>
      <c r="BI75" s="199" t="str">
        <f>AJ75 &amp; BE75</f>
        <v>Амортизационные отчисления0</v>
      </c>
      <c r="BJ75" s="216"/>
      <c r="BK75" s="216"/>
      <c r="BL75" s="216"/>
      <c r="BM75" s="216"/>
      <c r="BX75" s="199" t="str">
        <f>AJ75 &amp; AK75</f>
        <v>Амортизационные отчисленияда</v>
      </c>
    </row>
    <row r="76" spans="3:76" ht="11.25" customHeight="1">
      <c r="C76" s="282"/>
      <c r="D76" s="354">
        <v>8</v>
      </c>
      <c r="E76" s="356" t="s">
        <v>618</v>
      </c>
      <c r="F76" s="356" t="s">
        <v>619</v>
      </c>
      <c r="G76" s="356" t="s">
        <v>629</v>
      </c>
      <c r="H76" s="356" t="s">
        <v>621</v>
      </c>
      <c r="I76" s="356" t="s">
        <v>621</v>
      </c>
      <c r="J76" s="356" t="s">
        <v>622</v>
      </c>
      <c r="K76" s="370">
        <v>1</v>
      </c>
      <c r="L76" s="370">
        <v>2031</v>
      </c>
      <c r="M76" s="372" t="s">
        <v>190</v>
      </c>
      <c r="N76" s="372">
        <v>2031</v>
      </c>
      <c r="O76" s="360">
        <v>0</v>
      </c>
      <c r="P76" s="362">
        <v>0</v>
      </c>
      <c r="Q76" s="148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201"/>
      <c r="BF76" s="200"/>
      <c r="BG76" s="200"/>
      <c r="BH76" s="200"/>
      <c r="BI76" s="200"/>
      <c r="BJ76" s="200"/>
      <c r="BK76" s="200"/>
    </row>
    <row r="77" spans="3:76" ht="11.25" customHeight="1">
      <c r="C77" s="282"/>
      <c r="D77" s="355"/>
      <c r="E77" s="357"/>
      <c r="F77" s="357"/>
      <c r="G77" s="357"/>
      <c r="H77" s="357"/>
      <c r="I77" s="357"/>
      <c r="J77" s="357"/>
      <c r="K77" s="371"/>
      <c r="L77" s="371"/>
      <c r="M77" s="373"/>
      <c r="N77" s="373"/>
      <c r="O77" s="361"/>
      <c r="P77" s="363"/>
      <c r="Q77" s="364"/>
      <c r="R77" s="366">
        <v>1</v>
      </c>
      <c r="S77" s="368" t="s">
        <v>664</v>
      </c>
      <c r="T77" s="368"/>
      <c r="U77" s="368"/>
      <c r="V77" s="368"/>
      <c r="W77" s="368"/>
      <c r="X77" s="368"/>
      <c r="Y77" s="368"/>
      <c r="Z77" s="368"/>
      <c r="AA77" s="368"/>
      <c r="AB77" s="368"/>
      <c r="AC77" s="368"/>
      <c r="AD77" s="368"/>
      <c r="AE77" s="368"/>
      <c r="AF77" s="368"/>
      <c r="AG77" s="368"/>
      <c r="AH77" s="184"/>
      <c r="AI77" s="191"/>
      <c r="AJ77" s="190"/>
      <c r="AK77" s="190"/>
      <c r="AL77" s="190"/>
      <c r="AM77" s="190"/>
      <c r="AN77" s="190"/>
      <c r="AO77" s="190"/>
      <c r="AP77" s="190"/>
      <c r="AQ77" s="190"/>
      <c r="AR77" s="190"/>
      <c r="AS77" s="149"/>
      <c r="AT77" s="149"/>
      <c r="AU77" s="149"/>
      <c r="AV77" s="149"/>
      <c r="AW77" s="149"/>
      <c r="AX77" s="149"/>
      <c r="AY77" s="100"/>
      <c r="AZ77" s="100"/>
      <c r="BA77" s="100"/>
      <c r="BB77" s="100"/>
      <c r="BC77" s="100"/>
      <c r="BD77" s="100"/>
      <c r="BE77" s="201"/>
      <c r="BF77" s="216"/>
      <c r="BG77" s="216"/>
      <c r="BH77" s="216"/>
      <c r="BI77" s="200"/>
      <c r="BJ77" s="216"/>
      <c r="BK77" s="216"/>
      <c r="BL77" s="216"/>
      <c r="BM77" s="216"/>
      <c r="BN77" s="216"/>
    </row>
    <row r="78" spans="3:76" ht="15" customHeight="1" thickBot="1">
      <c r="C78" s="282"/>
      <c r="D78" s="355"/>
      <c r="E78" s="357"/>
      <c r="F78" s="357"/>
      <c r="G78" s="357"/>
      <c r="H78" s="357"/>
      <c r="I78" s="357"/>
      <c r="J78" s="357"/>
      <c r="K78" s="371"/>
      <c r="L78" s="371"/>
      <c r="M78" s="373"/>
      <c r="N78" s="373"/>
      <c r="O78" s="361"/>
      <c r="P78" s="363"/>
      <c r="Q78" s="365"/>
      <c r="R78" s="367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172"/>
      <c r="AI78" s="189" t="s">
        <v>241</v>
      </c>
      <c r="AJ78" s="238" t="s">
        <v>198</v>
      </c>
      <c r="AK78" s="276" t="s">
        <v>17</v>
      </c>
      <c r="AL78" s="276" t="s">
        <v>694</v>
      </c>
      <c r="AM78" s="276" t="s">
        <v>551</v>
      </c>
      <c r="AN78" s="276" t="s">
        <v>695</v>
      </c>
      <c r="AO78" s="276" t="s">
        <v>696</v>
      </c>
      <c r="AP78" s="276" t="s">
        <v>697</v>
      </c>
      <c r="AQ78" s="276">
        <v>316</v>
      </c>
      <c r="AR78" s="276" t="s">
        <v>698</v>
      </c>
      <c r="AS78" s="97">
        <v>0</v>
      </c>
      <c r="AT78" s="173">
        <v>0</v>
      </c>
      <c r="AU78" s="173">
        <v>0</v>
      </c>
      <c r="AV78" s="146">
        <v>0</v>
      </c>
      <c r="AW78" s="173">
        <f>AT78-AV78</f>
        <v>0</v>
      </c>
      <c r="AX78" s="173">
        <f>AV78-AT78</f>
        <v>0</v>
      </c>
      <c r="AY78" s="174"/>
      <c r="AZ78" s="174"/>
      <c r="BA78" s="224"/>
      <c r="BB78" s="174"/>
      <c r="BC78" s="225"/>
      <c r="BD78" s="298" t="s">
        <v>151</v>
      </c>
      <c r="BE78" s="201">
        <v>0</v>
      </c>
      <c r="BF78" s="216"/>
      <c r="BG78" s="216"/>
      <c r="BI78" s="199" t="str">
        <f>AJ78 &amp; BE78</f>
        <v>Амортизационные отчисления0</v>
      </c>
      <c r="BJ78" s="216"/>
      <c r="BK78" s="216"/>
      <c r="BL78" s="216"/>
      <c r="BM78" s="216"/>
      <c r="BX78" s="199" t="str">
        <f>AJ78 &amp; AK78</f>
        <v>Амортизационные отчисленияда</v>
      </c>
    </row>
    <row r="79" spans="3:76" ht="11.25" customHeight="1">
      <c r="C79" s="282"/>
      <c r="D79" s="354">
        <v>9</v>
      </c>
      <c r="E79" s="356" t="s">
        <v>618</v>
      </c>
      <c r="F79" s="356" t="s">
        <v>619</v>
      </c>
      <c r="G79" s="356" t="s">
        <v>630</v>
      </c>
      <c r="H79" s="356" t="s">
        <v>621</v>
      </c>
      <c r="I79" s="356" t="s">
        <v>621</v>
      </c>
      <c r="J79" s="356" t="s">
        <v>622</v>
      </c>
      <c r="K79" s="370">
        <v>1</v>
      </c>
      <c r="L79" s="370">
        <v>2023</v>
      </c>
      <c r="M79" s="372" t="s">
        <v>190</v>
      </c>
      <c r="N79" s="372">
        <v>2023</v>
      </c>
      <c r="O79" s="360">
        <v>0</v>
      </c>
      <c r="P79" s="362">
        <v>0</v>
      </c>
      <c r="Q79" s="148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201"/>
      <c r="BF79" s="200"/>
      <c r="BG79" s="200"/>
      <c r="BH79" s="200"/>
      <c r="BI79" s="200"/>
      <c r="BJ79" s="200"/>
      <c r="BK79" s="200"/>
    </row>
    <row r="80" spans="3:76" ht="11.25" customHeight="1">
      <c r="C80" s="282"/>
      <c r="D80" s="355"/>
      <c r="E80" s="357"/>
      <c r="F80" s="357"/>
      <c r="G80" s="357"/>
      <c r="H80" s="357"/>
      <c r="I80" s="357"/>
      <c r="J80" s="357"/>
      <c r="K80" s="371"/>
      <c r="L80" s="371"/>
      <c r="M80" s="373"/>
      <c r="N80" s="373"/>
      <c r="O80" s="361"/>
      <c r="P80" s="363"/>
      <c r="Q80" s="364"/>
      <c r="R80" s="366">
        <v>1</v>
      </c>
      <c r="S80" s="368" t="s">
        <v>664</v>
      </c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/>
      <c r="AH80" s="184"/>
      <c r="AI80" s="191"/>
      <c r="AJ80" s="190"/>
      <c r="AK80" s="190"/>
      <c r="AL80" s="190"/>
      <c r="AM80" s="190"/>
      <c r="AN80" s="190"/>
      <c r="AO80" s="190"/>
      <c r="AP80" s="190"/>
      <c r="AQ80" s="190"/>
      <c r="AR80" s="190"/>
      <c r="AS80" s="149"/>
      <c r="AT80" s="149"/>
      <c r="AU80" s="149"/>
      <c r="AV80" s="149"/>
      <c r="AW80" s="149"/>
      <c r="AX80" s="149"/>
      <c r="AY80" s="100"/>
      <c r="AZ80" s="100"/>
      <c r="BA80" s="100"/>
      <c r="BB80" s="100"/>
      <c r="BC80" s="100"/>
      <c r="BD80" s="100"/>
      <c r="BE80" s="201"/>
      <c r="BF80" s="216"/>
      <c r="BG80" s="216"/>
      <c r="BH80" s="216"/>
      <c r="BI80" s="200"/>
      <c r="BJ80" s="216"/>
      <c r="BK80" s="216"/>
      <c r="BL80" s="216"/>
      <c r="BM80" s="216"/>
      <c r="BN80" s="216"/>
    </row>
    <row r="81" spans="3:76" ht="15" customHeight="1" thickBot="1">
      <c r="C81" s="282"/>
      <c r="D81" s="355"/>
      <c r="E81" s="357"/>
      <c r="F81" s="357"/>
      <c r="G81" s="357"/>
      <c r="H81" s="357"/>
      <c r="I81" s="357"/>
      <c r="J81" s="357"/>
      <c r="K81" s="371"/>
      <c r="L81" s="371"/>
      <c r="M81" s="373"/>
      <c r="N81" s="373"/>
      <c r="O81" s="361"/>
      <c r="P81" s="363"/>
      <c r="Q81" s="365"/>
      <c r="R81" s="367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172"/>
      <c r="AI81" s="189" t="s">
        <v>241</v>
      </c>
      <c r="AJ81" s="238" t="s">
        <v>198</v>
      </c>
      <c r="AK81" s="276" t="s">
        <v>17</v>
      </c>
      <c r="AL81" s="276" t="s">
        <v>694</v>
      </c>
      <c r="AM81" s="276" t="s">
        <v>551</v>
      </c>
      <c r="AN81" s="276" t="s">
        <v>695</v>
      </c>
      <c r="AO81" s="276" t="s">
        <v>696</v>
      </c>
      <c r="AP81" s="276" t="s">
        <v>697</v>
      </c>
      <c r="AQ81" s="276">
        <v>316</v>
      </c>
      <c r="AR81" s="276" t="s">
        <v>698</v>
      </c>
      <c r="AS81" s="97">
        <v>10540</v>
      </c>
      <c r="AT81" s="173">
        <v>0</v>
      </c>
      <c r="AU81" s="173">
        <v>0</v>
      </c>
      <c r="AV81" s="146">
        <v>0</v>
      </c>
      <c r="AW81" s="173">
        <f>AT81-AV81</f>
        <v>0</v>
      </c>
      <c r="AX81" s="173">
        <f>AV81-AT81</f>
        <v>0</v>
      </c>
      <c r="AY81" s="174"/>
      <c r="AZ81" s="174"/>
      <c r="BA81" s="224"/>
      <c r="BB81" s="174"/>
      <c r="BC81" s="225"/>
      <c r="BD81" s="298" t="s">
        <v>151</v>
      </c>
      <c r="BE81" s="201">
        <v>0</v>
      </c>
      <c r="BF81" s="216"/>
      <c r="BG81" s="216"/>
      <c r="BI81" s="199" t="str">
        <f>AJ81 &amp; BE81</f>
        <v>Амортизационные отчисления0</v>
      </c>
      <c r="BJ81" s="216"/>
      <c r="BK81" s="216"/>
      <c r="BL81" s="216"/>
      <c r="BM81" s="216"/>
      <c r="BX81" s="199" t="str">
        <f>AJ81 &amp; AK81</f>
        <v>Амортизационные отчисленияда</v>
      </c>
    </row>
    <row r="82" spans="3:76" ht="11.25" customHeight="1">
      <c r="C82" s="282"/>
      <c r="D82" s="354">
        <v>10</v>
      </c>
      <c r="E82" s="356" t="s">
        <v>618</v>
      </c>
      <c r="F82" s="356" t="s">
        <v>619</v>
      </c>
      <c r="G82" s="356" t="s">
        <v>631</v>
      </c>
      <c r="H82" s="356" t="s">
        <v>621</v>
      </c>
      <c r="I82" s="356" t="s">
        <v>621</v>
      </c>
      <c r="J82" s="356" t="s">
        <v>622</v>
      </c>
      <c r="K82" s="370">
        <v>1</v>
      </c>
      <c r="L82" s="370">
        <v>2031</v>
      </c>
      <c r="M82" s="372" t="s">
        <v>190</v>
      </c>
      <c r="N82" s="372">
        <v>2031</v>
      </c>
      <c r="O82" s="360">
        <v>0</v>
      </c>
      <c r="P82" s="362">
        <v>0</v>
      </c>
      <c r="Q82" s="148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201"/>
      <c r="BF82" s="200"/>
      <c r="BG82" s="200"/>
      <c r="BH82" s="200"/>
      <c r="BI82" s="200"/>
      <c r="BJ82" s="200"/>
      <c r="BK82" s="200"/>
    </row>
    <row r="83" spans="3:76" ht="11.25" customHeight="1">
      <c r="C83" s="282"/>
      <c r="D83" s="355"/>
      <c r="E83" s="357"/>
      <c r="F83" s="357"/>
      <c r="G83" s="357"/>
      <c r="H83" s="357"/>
      <c r="I83" s="357"/>
      <c r="J83" s="357"/>
      <c r="K83" s="371"/>
      <c r="L83" s="371"/>
      <c r="M83" s="373"/>
      <c r="N83" s="373"/>
      <c r="O83" s="361"/>
      <c r="P83" s="363"/>
      <c r="Q83" s="364"/>
      <c r="R83" s="366">
        <v>1</v>
      </c>
      <c r="S83" s="368" t="s">
        <v>664</v>
      </c>
      <c r="T83" s="368"/>
      <c r="U83" s="368"/>
      <c r="V83" s="368"/>
      <c r="W83" s="368"/>
      <c r="X83" s="368"/>
      <c r="Y83" s="368"/>
      <c r="Z83" s="368"/>
      <c r="AA83" s="368"/>
      <c r="AB83" s="368"/>
      <c r="AC83" s="368"/>
      <c r="AD83" s="368"/>
      <c r="AE83" s="368"/>
      <c r="AF83" s="368"/>
      <c r="AG83" s="368"/>
      <c r="AH83" s="184"/>
      <c r="AI83" s="191"/>
      <c r="AJ83" s="190"/>
      <c r="AK83" s="190"/>
      <c r="AL83" s="190"/>
      <c r="AM83" s="190"/>
      <c r="AN83" s="190"/>
      <c r="AO83" s="190"/>
      <c r="AP83" s="190"/>
      <c r="AQ83" s="190"/>
      <c r="AR83" s="190"/>
      <c r="AS83" s="149"/>
      <c r="AT83" s="149"/>
      <c r="AU83" s="149"/>
      <c r="AV83" s="149"/>
      <c r="AW83" s="149"/>
      <c r="AX83" s="149"/>
      <c r="AY83" s="100"/>
      <c r="AZ83" s="100"/>
      <c r="BA83" s="100"/>
      <c r="BB83" s="100"/>
      <c r="BC83" s="100"/>
      <c r="BD83" s="100"/>
      <c r="BE83" s="201"/>
      <c r="BF83" s="216"/>
      <c r="BG83" s="216"/>
      <c r="BH83" s="216"/>
      <c r="BI83" s="200"/>
      <c r="BJ83" s="216"/>
      <c r="BK83" s="216"/>
      <c r="BL83" s="216"/>
      <c r="BM83" s="216"/>
      <c r="BN83" s="216"/>
    </row>
    <row r="84" spans="3:76" ht="15" customHeight="1" thickBot="1">
      <c r="C84" s="282"/>
      <c r="D84" s="355"/>
      <c r="E84" s="357"/>
      <c r="F84" s="357"/>
      <c r="G84" s="357"/>
      <c r="H84" s="357"/>
      <c r="I84" s="357"/>
      <c r="J84" s="357"/>
      <c r="K84" s="371"/>
      <c r="L84" s="371"/>
      <c r="M84" s="373"/>
      <c r="N84" s="373"/>
      <c r="O84" s="361"/>
      <c r="P84" s="363"/>
      <c r="Q84" s="365"/>
      <c r="R84" s="367"/>
      <c r="S84" s="369"/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172"/>
      <c r="AI84" s="189" t="s">
        <v>241</v>
      </c>
      <c r="AJ84" s="238" t="s">
        <v>198</v>
      </c>
      <c r="AK84" s="276" t="s">
        <v>17</v>
      </c>
      <c r="AL84" s="276" t="s">
        <v>694</v>
      </c>
      <c r="AM84" s="276" t="s">
        <v>551</v>
      </c>
      <c r="AN84" s="276" t="s">
        <v>695</v>
      </c>
      <c r="AO84" s="276" t="s">
        <v>696</v>
      </c>
      <c r="AP84" s="276" t="s">
        <v>697</v>
      </c>
      <c r="AQ84" s="276">
        <v>316</v>
      </c>
      <c r="AR84" s="276" t="s">
        <v>698</v>
      </c>
      <c r="AS84" s="97">
        <v>0</v>
      </c>
      <c r="AT84" s="173">
        <v>0</v>
      </c>
      <c r="AU84" s="173">
        <v>0</v>
      </c>
      <c r="AV84" s="146">
        <v>0</v>
      </c>
      <c r="AW84" s="173">
        <f>AT84-AV84</f>
        <v>0</v>
      </c>
      <c r="AX84" s="173">
        <f>AV84-AT84</f>
        <v>0</v>
      </c>
      <c r="AY84" s="174"/>
      <c r="AZ84" s="174"/>
      <c r="BA84" s="224"/>
      <c r="BB84" s="174"/>
      <c r="BC84" s="225"/>
      <c r="BD84" s="298" t="s">
        <v>151</v>
      </c>
      <c r="BE84" s="201">
        <v>0</v>
      </c>
      <c r="BF84" s="216"/>
      <c r="BG84" s="216"/>
      <c r="BI84" s="199" t="str">
        <f>AJ84 &amp; BE84</f>
        <v>Амортизационные отчисления0</v>
      </c>
      <c r="BJ84" s="216"/>
      <c r="BK84" s="216"/>
      <c r="BL84" s="216"/>
      <c r="BM84" s="216"/>
      <c r="BX84" s="199" t="str">
        <f>AJ84 &amp; AK84</f>
        <v>Амортизационные отчисленияда</v>
      </c>
    </row>
    <row r="85" spans="3:76" ht="11.25" customHeight="1">
      <c r="C85" s="282"/>
      <c r="D85" s="354">
        <v>11</v>
      </c>
      <c r="E85" s="356" t="s">
        <v>618</v>
      </c>
      <c r="F85" s="356" t="s">
        <v>619</v>
      </c>
      <c r="G85" s="356" t="s">
        <v>632</v>
      </c>
      <c r="H85" s="356" t="s">
        <v>621</v>
      </c>
      <c r="I85" s="356" t="s">
        <v>621</v>
      </c>
      <c r="J85" s="356" t="s">
        <v>622</v>
      </c>
      <c r="K85" s="370">
        <v>1</v>
      </c>
      <c r="L85" s="370">
        <v>2031</v>
      </c>
      <c r="M85" s="372" t="s">
        <v>190</v>
      </c>
      <c r="N85" s="372">
        <v>2031</v>
      </c>
      <c r="O85" s="360">
        <v>0</v>
      </c>
      <c r="P85" s="362">
        <v>0</v>
      </c>
      <c r="Q85" s="148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201"/>
      <c r="BF85" s="200"/>
      <c r="BG85" s="200"/>
      <c r="BH85" s="200"/>
      <c r="BI85" s="200"/>
      <c r="BJ85" s="200"/>
      <c r="BK85" s="200"/>
    </row>
    <row r="86" spans="3:76" ht="11.25" customHeight="1">
      <c r="C86" s="282"/>
      <c r="D86" s="355"/>
      <c r="E86" s="357"/>
      <c r="F86" s="357"/>
      <c r="G86" s="357"/>
      <c r="H86" s="357"/>
      <c r="I86" s="357"/>
      <c r="J86" s="357"/>
      <c r="K86" s="371"/>
      <c r="L86" s="371"/>
      <c r="M86" s="373"/>
      <c r="N86" s="373"/>
      <c r="O86" s="361"/>
      <c r="P86" s="363"/>
      <c r="Q86" s="364"/>
      <c r="R86" s="366">
        <v>1</v>
      </c>
      <c r="S86" s="368" t="s">
        <v>664</v>
      </c>
      <c r="T86" s="368"/>
      <c r="U86" s="368"/>
      <c r="V86" s="368"/>
      <c r="W86" s="368"/>
      <c r="X86" s="368"/>
      <c r="Y86" s="368"/>
      <c r="Z86" s="368"/>
      <c r="AA86" s="368"/>
      <c r="AB86" s="368"/>
      <c r="AC86" s="368"/>
      <c r="AD86" s="368"/>
      <c r="AE86" s="368"/>
      <c r="AF86" s="368"/>
      <c r="AG86" s="368"/>
      <c r="AH86" s="184"/>
      <c r="AI86" s="191"/>
      <c r="AJ86" s="190"/>
      <c r="AK86" s="190"/>
      <c r="AL86" s="190"/>
      <c r="AM86" s="190"/>
      <c r="AN86" s="190"/>
      <c r="AO86" s="190"/>
      <c r="AP86" s="190"/>
      <c r="AQ86" s="190"/>
      <c r="AR86" s="190"/>
      <c r="AS86" s="149"/>
      <c r="AT86" s="149"/>
      <c r="AU86" s="149"/>
      <c r="AV86" s="149"/>
      <c r="AW86" s="149"/>
      <c r="AX86" s="149"/>
      <c r="AY86" s="100"/>
      <c r="AZ86" s="100"/>
      <c r="BA86" s="100"/>
      <c r="BB86" s="100"/>
      <c r="BC86" s="100"/>
      <c r="BD86" s="100"/>
      <c r="BE86" s="201"/>
      <c r="BF86" s="216"/>
      <c r="BG86" s="216"/>
      <c r="BH86" s="216"/>
      <c r="BI86" s="200"/>
      <c r="BJ86" s="216"/>
      <c r="BK86" s="216"/>
      <c r="BL86" s="216"/>
      <c r="BM86" s="216"/>
      <c r="BN86" s="216"/>
    </row>
    <row r="87" spans="3:76" ht="15" customHeight="1" thickBot="1">
      <c r="C87" s="282"/>
      <c r="D87" s="355"/>
      <c r="E87" s="357"/>
      <c r="F87" s="357"/>
      <c r="G87" s="357"/>
      <c r="H87" s="357"/>
      <c r="I87" s="357"/>
      <c r="J87" s="357"/>
      <c r="K87" s="371"/>
      <c r="L87" s="371"/>
      <c r="M87" s="373"/>
      <c r="N87" s="373"/>
      <c r="O87" s="361"/>
      <c r="P87" s="363"/>
      <c r="Q87" s="365"/>
      <c r="R87" s="367"/>
      <c r="S87" s="369"/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172"/>
      <c r="AI87" s="189" t="s">
        <v>241</v>
      </c>
      <c r="AJ87" s="238" t="s">
        <v>198</v>
      </c>
      <c r="AK87" s="276" t="s">
        <v>17</v>
      </c>
      <c r="AL87" s="276" t="s">
        <v>694</v>
      </c>
      <c r="AM87" s="276" t="s">
        <v>551</v>
      </c>
      <c r="AN87" s="276" t="s">
        <v>695</v>
      </c>
      <c r="AO87" s="276" t="s">
        <v>696</v>
      </c>
      <c r="AP87" s="276" t="s">
        <v>697</v>
      </c>
      <c r="AQ87" s="276">
        <v>316</v>
      </c>
      <c r="AR87" s="276" t="s">
        <v>698</v>
      </c>
      <c r="AS87" s="97">
        <v>0</v>
      </c>
      <c r="AT87" s="173">
        <v>0</v>
      </c>
      <c r="AU87" s="173">
        <v>0</v>
      </c>
      <c r="AV87" s="146">
        <v>0</v>
      </c>
      <c r="AW87" s="173">
        <f>AT87-AV87</f>
        <v>0</v>
      </c>
      <c r="AX87" s="173">
        <f>AV87-AT87</f>
        <v>0</v>
      </c>
      <c r="AY87" s="174"/>
      <c r="AZ87" s="174"/>
      <c r="BA87" s="224"/>
      <c r="BB87" s="174"/>
      <c r="BC87" s="225"/>
      <c r="BD87" s="298" t="s">
        <v>151</v>
      </c>
      <c r="BE87" s="201">
        <v>0</v>
      </c>
      <c r="BF87" s="216"/>
      <c r="BG87" s="216"/>
      <c r="BI87" s="199" t="str">
        <f>AJ87 &amp; BE87</f>
        <v>Амортизационные отчисления0</v>
      </c>
      <c r="BJ87" s="216"/>
      <c r="BK87" s="216"/>
      <c r="BL87" s="216"/>
      <c r="BM87" s="216"/>
      <c r="BX87" s="199" t="str">
        <f>AJ87 &amp; AK87</f>
        <v>Амортизационные отчисленияда</v>
      </c>
    </row>
    <row r="88" spans="3:76" ht="11.25" customHeight="1">
      <c r="C88" s="282"/>
      <c r="D88" s="354">
        <v>12</v>
      </c>
      <c r="E88" s="356" t="s">
        <v>618</v>
      </c>
      <c r="F88" s="356" t="s">
        <v>619</v>
      </c>
      <c r="G88" s="356" t="s">
        <v>633</v>
      </c>
      <c r="H88" s="356" t="s">
        <v>621</v>
      </c>
      <c r="I88" s="356" t="s">
        <v>621</v>
      </c>
      <c r="J88" s="356" t="s">
        <v>622</v>
      </c>
      <c r="K88" s="370">
        <v>1</v>
      </c>
      <c r="L88" s="370">
        <v>2025</v>
      </c>
      <c r="M88" s="372" t="s">
        <v>190</v>
      </c>
      <c r="N88" s="372">
        <v>2025</v>
      </c>
      <c r="O88" s="360">
        <v>0</v>
      </c>
      <c r="P88" s="362">
        <v>0</v>
      </c>
      <c r="Q88" s="148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201"/>
      <c r="BF88" s="200"/>
      <c r="BG88" s="200"/>
      <c r="BH88" s="200"/>
      <c r="BI88" s="200"/>
      <c r="BJ88" s="200"/>
      <c r="BK88" s="200"/>
    </row>
    <row r="89" spans="3:76" ht="11.25" customHeight="1">
      <c r="C89" s="282"/>
      <c r="D89" s="355"/>
      <c r="E89" s="357"/>
      <c r="F89" s="357"/>
      <c r="G89" s="357"/>
      <c r="H89" s="357"/>
      <c r="I89" s="357"/>
      <c r="J89" s="357"/>
      <c r="K89" s="371"/>
      <c r="L89" s="371"/>
      <c r="M89" s="373"/>
      <c r="N89" s="373"/>
      <c r="O89" s="361"/>
      <c r="P89" s="363"/>
      <c r="Q89" s="364"/>
      <c r="R89" s="366">
        <v>1</v>
      </c>
      <c r="S89" s="368" t="s">
        <v>664</v>
      </c>
      <c r="T89" s="368"/>
      <c r="U89" s="368"/>
      <c r="V89" s="368"/>
      <c r="W89" s="368"/>
      <c r="X89" s="368"/>
      <c r="Y89" s="368"/>
      <c r="Z89" s="368"/>
      <c r="AA89" s="368"/>
      <c r="AB89" s="368"/>
      <c r="AC89" s="368"/>
      <c r="AD89" s="368"/>
      <c r="AE89" s="368"/>
      <c r="AF89" s="368"/>
      <c r="AG89" s="368"/>
      <c r="AH89" s="184"/>
      <c r="AI89" s="191"/>
      <c r="AJ89" s="190"/>
      <c r="AK89" s="190"/>
      <c r="AL89" s="190"/>
      <c r="AM89" s="190"/>
      <c r="AN89" s="190"/>
      <c r="AO89" s="190"/>
      <c r="AP89" s="190"/>
      <c r="AQ89" s="190"/>
      <c r="AR89" s="190"/>
      <c r="AS89" s="149"/>
      <c r="AT89" s="149"/>
      <c r="AU89" s="149"/>
      <c r="AV89" s="149"/>
      <c r="AW89" s="149"/>
      <c r="AX89" s="149"/>
      <c r="AY89" s="100"/>
      <c r="AZ89" s="100"/>
      <c r="BA89" s="100"/>
      <c r="BB89" s="100"/>
      <c r="BC89" s="100"/>
      <c r="BD89" s="100"/>
      <c r="BE89" s="201"/>
      <c r="BF89" s="216"/>
      <c r="BG89" s="216"/>
      <c r="BH89" s="216"/>
      <c r="BI89" s="200"/>
      <c r="BJ89" s="216"/>
      <c r="BK89" s="216"/>
      <c r="BL89" s="216"/>
      <c r="BM89" s="216"/>
      <c r="BN89" s="216"/>
    </row>
    <row r="90" spans="3:76" ht="15" customHeight="1">
      <c r="C90" s="282"/>
      <c r="D90" s="355"/>
      <c r="E90" s="357"/>
      <c r="F90" s="357"/>
      <c r="G90" s="357"/>
      <c r="H90" s="357"/>
      <c r="I90" s="357"/>
      <c r="J90" s="357"/>
      <c r="K90" s="371"/>
      <c r="L90" s="371"/>
      <c r="M90" s="373"/>
      <c r="N90" s="373"/>
      <c r="O90" s="361"/>
      <c r="P90" s="363"/>
      <c r="Q90" s="365"/>
      <c r="R90" s="367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172"/>
      <c r="AI90" s="189" t="s">
        <v>241</v>
      </c>
      <c r="AJ90" s="239" t="s">
        <v>198</v>
      </c>
      <c r="AK90" s="276" t="s">
        <v>17</v>
      </c>
      <c r="AL90" s="276" t="s">
        <v>694</v>
      </c>
      <c r="AM90" s="276" t="s">
        <v>551</v>
      </c>
      <c r="AN90" s="276" t="s">
        <v>695</v>
      </c>
      <c r="AO90" s="276" t="s">
        <v>696</v>
      </c>
      <c r="AP90" s="276" t="s">
        <v>697</v>
      </c>
      <c r="AQ90" s="276">
        <v>316</v>
      </c>
      <c r="AR90" s="276" t="s">
        <v>698</v>
      </c>
      <c r="AS90" s="173">
        <v>0</v>
      </c>
      <c r="AT90" s="173">
        <v>0</v>
      </c>
      <c r="AU90" s="173">
        <v>0</v>
      </c>
      <c r="AV90" s="174">
        <v>0</v>
      </c>
      <c r="AW90" s="173">
        <f>AT90-AV90</f>
        <v>0</v>
      </c>
      <c r="AX90" s="173">
        <f>AV90-AT90</f>
        <v>0</v>
      </c>
      <c r="AY90" s="174"/>
      <c r="AZ90" s="174"/>
      <c r="BA90" s="224"/>
      <c r="BB90" s="174"/>
      <c r="BC90" s="225"/>
      <c r="BD90" s="298" t="s">
        <v>151</v>
      </c>
      <c r="BE90" s="201">
        <v>0</v>
      </c>
      <c r="BF90" s="216"/>
      <c r="BG90" s="216"/>
      <c r="BI90" s="199" t="str">
        <f>AJ90 &amp; BE90</f>
        <v>Амортизационные отчисления0</v>
      </c>
      <c r="BJ90" s="216"/>
      <c r="BK90" s="216"/>
      <c r="BL90" s="216"/>
      <c r="BM90" s="216"/>
      <c r="BX90" s="199" t="str">
        <f>AJ90 &amp; AK90</f>
        <v>Амортизационные отчисленияда</v>
      </c>
    </row>
    <row r="91" spans="3:76" ht="15" customHeight="1" thickBot="1">
      <c r="C91" s="282"/>
      <c r="D91" s="355"/>
      <c r="E91" s="357"/>
      <c r="F91" s="357"/>
      <c r="G91" s="357"/>
      <c r="H91" s="357"/>
      <c r="I91" s="357"/>
      <c r="J91" s="357"/>
      <c r="K91" s="371"/>
      <c r="L91" s="371"/>
      <c r="M91" s="373"/>
      <c r="N91" s="373"/>
      <c r="O91" s="361"/>
      <c r="P91" s="363"/>
      <c r="Q91" s="365"/>
      <c r="R91" s="367"/>
      <c r="S91" s="369"/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172"/>
      <c r="AI91" s="189" t="s">
        <v>115</v>
      </c>
      <c r="AJ91" s="239" t="s">
        <v>203</v>
      </c>
      <c r="AK91" s="276" t="s">
        <v>17</v>
      </c>
      <c r="AL91" s="276" t="s">
        <v>694</v>
      </c>
      <c r="AM91" s="276"/>
      <c r="AN91" s="276"/>
      <c r="AO91" s="276"/>
      <c r="AP91" s="276"/>
      <c r="AQ91" s="276"/>
      <c r="AR91" s="276"/>
      <c r="AS91" s="173">
        <v>4612.84</v>
      </c>
      <c r="AT91" s="173">
        <v>0</v>
      </c>
      <c r="AU91" s="173">
        <v>0</v>
      </c>
      <c r="AV91" s="174">
        <v>0</v>
      </c>
      <c r="AW91" s="173">
        <f>AT91-AV91</f>
        <v>0</v>
      </c>
      <c r="AX91" s="173">
        <f>AV91-AT91</f>
        <v>0</v>
      </c>
      <c r="AY91" s="174"/>
      <c r="AZ91" s="174"/>
      <c r="BA91" s="224"/>
      <c r="BB91" s="174"/>
      <c r="BC91" s="225"/>
      <c r="BD91" s="298" t="s">
        <v>151</v>
      </c>
      <c r="BE91" s="201">
        <v>0</v>
      </c>
      <c r="BF91" s="216"/>
      <c r="BG91" s="216"/>
      <c r="BI91" s="199" t="str">
        <f>AJ91 &amp; BE91</f>
        <v>Кредиты0</v>
      </c>
      <c r="BJ91" s="216"/>
      <c r="BK91" s="216"/>
      <c r="BL91" s="216"/>
      <c r="BM91" s="216"/>
      <c r="BX91" s="199" t="str">
        <f>AJ91 &amp; AK91</f>
        <v>Кредитыда</v>
      </c>
    </row>
    <row r="92" spans="3:76" ht="11.25" customHeight="1">
      <c r="C92" s="282"/>
      <c r="D92" s="354">
        <v>13</v>
      </c>
      <c r="E92" s="356" t="s">
        <v>618</v>
      </c>
      <c r="F92" s="356" t="s">
        <v>619</v>
      </c>
      <c r="G92" s="356" t="s">
        <v>634</v>
      </c>
      <c r="H92" s="356" t="s">
        <v>621</v>
      </c>
      <c r="I92" s="356" t="s">
        <v>621</v>
      </c>
      <c r="J92" s="356" t="s">
        <v>622</v>
      </c>
      <c r="K92" s="370">
        <v>1</v>
      </c>
      <c r="L92" s="370">
        <v>2020</v>
      </c>
      <c r="M92" s="372" t="s">
        <v>190</v>
      </c>
      <c r="N92" s="372">
        <v>2021</v>
      </c>
      <c r="O92" s="360">
        <v>0</v>
      </c>
      <c r="P92" s="362">
        <v>0</v>
      </c>
      <c r="Q92" s="148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201"/>
      <c r="BF92" s="200"/>
      <c r="BG92" s="200"/>
      <c r="BH92" s="200"/>
      <c r="BI92" s="200"/>
      <c r="BJ92" s="200"/>
      <c r="BK92" s="200"/>
    </row>
    <row r="93" spans="3:76" ht="11.25" customHeight="1">
      <c r="C93" s="282"/>
      <c r="D93" s="355"/>
      <c r="E93" s="357"/>
      <c r="F93" s="357"/>
      <c r="G93" s="357"/>
      <c r="H93" s="357"/>
      <c r="I93" s="357"/>
      <c r="J93" s="357"/>
      <c r="K93" s="371"/>
      <c r="L93" s="371"/>
      <c r="M93" s="373"/>
      <c r="N93" s="373"/>
      <c r="O93" s="361"/>
      <c r="P93" s="363"/>
      <c r="Q93" s="364"/>
      <c r="R93" s="366">
        <v>1</v>
      </c>
      <c r="S93" s="368" t="s">
        <v>664</v>
      </c>
      <c r="T93" s="368"/>
      <c r="U93" s="368"/>
      <c r="V93" s="368"/>
      <c r="W93" s="368"/>
      <c r="X93" s="368"/>
      <c r="Y93" s="368"/>
      <c r="Z93" s="368"/>
      <c r="AA93" s="368"/>
      <c r="AB93" s="368"/>
      <c r="AC93" s="368"/>
      <c r="AD93" s="368"/>
      <c r="AE93" s="368"/>
      <c r="AF93" s="368"/>
      <c r="AG93" s="368"/>
      <c r="AH93" s="184"/>
      <c r="AI93" s="191"/>
      <c r="AJ93" s="190"/>
      <c r="AK93" s="190"/>
      <c r="AL93" s="190"/>
      <c r="AM93" s="190"/>
      <c r="AN93" s="190"/>
      <c r="AO93" s="190"/>
      <c r="AP93" s="190"/>
      <c r="AQ93" s="190"/>
      <c r="AR93" s="190"/>
      <c r="AS93" s="149"/>
      <c r="AT93" s="149"/>
      <c r="AU93" s="149"/>
      <c r="AV93" s="149"/>
      <c r="AW93" s="149"/>
      <c r="AX93" s="149"/>
      <c r="AY93" s="100"/>
      <c r="AZ93" s="100"/>
      <c r="BA93" s="100"/>
      <c r="BB93" s="100"/>
      <c r="BC93" s="100"/>
      <c r="BD93" s="100"/>
      <c r="BE93" s="201"/>
      <c r="BF93" s="216"/>
      <c r="BG93" s="216"/>
      <c r="BH93" s="216"/>
      <c r="BI93" s="200"/>
      <c r="BJ93" s="216"/>
      <c r="BK93" s="216"/>
      <c r="BL93" s="216"/>
      <c r="BM93" s="216"/>
      <c r="BN93" s="216"/>
    </row>
    <row r="94" spans="3:76" ht="67.5" customHeight="1" thickBot="1">
      <c r="C94" s="282"/>
      <c r="D94" s="355"/>
      <c r="E94" s="357"/>
      <c r="F94" s="357"/>
      <c r="G94" s="357"/>
      <c r="H94" s="357"/>
      <c r="I94" s="357"/>
      <c r="J94" s="357"/>
      <c r="K94" s="371"/>
      <c r="L94" s="371"/>
      <c r="M94" s="373"/>
      <c r="N94" s="373"/>
      <c r="O94" s="361"/>
      <c r="P94" s="363"/>
      <c r="Q94" s="365"/>
      <c r="R94" s="367"/>
      <c r="S94" s="369"/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172"/>
      <c r="AI94" s="189" t="s">
        <v>241</v>
      </c>
      <c r="AJ94" s="238" t="s">
        <v>203</v>
      </c>
      <c r="AK94" s="276" t="s">
        <v>17</v>
      </c>
      <c r="AL94" s="276" t="s">
        <v>694</v>
      </c>
      <c r="AM94" s="276" t="s">
        <v>551</v>
      </c>
      <c r="AN94" s="276" t="s">
        <v>695</v>
      </c>
      <c r="AO94" s="276" t="s">
        <v>696</v>
      </c>
      <c r="AP94" s="276" t="s">
        <v>697</v>
      </c>
      <c r="AQ94" s="276">
        <v>316</v>
      </c>
      <c r="AR94" s="276" t="s">
        <v>698</v>
      </c>
      <c r="AS94" s="97">
        <v>3227.4</v>
      </c>
      <c r="AT94" s="173">
        <v>3227.4</v>
      </c>
      <c r="AU94" s="173">
        <v>0</v>
      </c>
      <c r="AV94" s="146">
        <v>0</v>
      </c>
      <c r="AW94" s="173">
        <f>AT94-AV94</f>
        <v>3227.4</v>
      </c>
      <c r="AX94" s="173">
        <f>AV94-AT94</f>
        <v>-3227.4</v>
      </c>
      <c r="AY94" s="174"/>
      <c r="AZ94" s="174"/>
      <c r="BA94" s="296" t="s">
        <v>749</v>
      </c>
      <c r="BB94" s="174">
        <f>AW94</f>
        <v>3227.4</v>
      </c>
      <c r="BC94" s="297" t="s">
        <v>750</v>
      </c>
      <c r="BD94" s="298" t="s">
        <v>151</v>
      </c>
      <c r="BE94" s="201">
        <v>0</v>
      </c>
      <c r="BF94" s="216"/>
      <c r="BG94" s="216"/>
      <c r="BI94" s="199" t="str">
        <f>AJ94 &amp; BE94</f>
        <v>Кредиты0</v>
      </c>
      <c r="BJ94" s="216"/>
      <c r="BK94" s="216"/>
      <c r="BL94" s="216"/>
      <c r="BM94" s="216"/>
      <c r="BX94" s="199" t="str">
        <f>AJ94 &amp; AK94</f>
        <v>Кредитыда</v>
      </c>
    </row>
    <row r="95" spans="3:76" ht="11.25" customHeight="1">
      <c r="C95" s="282"/>
      <c r="D95" s="354">
        <v>14</v>
      </c>
      <c r="E95" s="356" t="s">
        <v>618</v>
      </c>
      <c r="F95" s="356" t="s">
        <v>619</v>
      </c>
      <c r="G95" s="356" t="s">
        <v>635</v>
      </c>
      <c r="H95" s="356" t="s">
        <v>621</v>
      </c>
      <c r="I95" s="356" t="s">
        <v>621</v>
      </c>
      <c r="J95" s="356" t="s">
        <v>622</v>
      </c>
      <c r="K95" s="370">
        <v>1</v>
      </c>
      <c r="L95" s="370">
        <v>2023</v>
      </c>
      <c r="M95" s="372" t="s">
        <v>190</v>
      </c>
      <c r="N95" s="372">
        <v>2023</v>
      </c>
      <c r="O95" s="360">
        <v>0</v>
      </c>
      <c r="P95" s="362">
        <v>0</v>
      </c>
      <c r="Q95" s="148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201"/>
      <c r="BF95" s="200"/>
      <c r="BG95" s="200"/>
      <c r="BH95" s="200"/>
      <c r="BI95" s="200"/>
      <c r="BJ95" s="200"/>
      <c r="BK95" s="200"/>
    </row>
    <row r="96" spans="3:76" ht="11.25" customHeight="1">
      <c r="C96" s="282"/>
      <c r="D96" s="355"/>
      <c r="E96" s="357"/>
      <c r="F96" s="357"/>
      <c r="G96" s="357"/>
      <c r="H96" s="357"/>
      <c r="I96" s="357"/>
      <c r="J96" s="357"/>
      <c r="K96" s="371"/>
      <c r="L96" s="371"/>
      <c r="M96" s="373"/>
      <c r="N96" s="373"/>
      <c r="O96" s="361"/>
      <c r="P96" s="363"/>
      <c r="Q96" s="364"/>
      <c r="R96" s="366">
        <v>1</v>
      </c>
      <c r="S96" s="368" t="s">
        <v>664</v>
      </c>
      <c r="T96" s="368"/>
      <c r="U96" s="368"/>
      <c r="V96" s="368"/>
      <c r="W96" s="368"/>
      <c r="X96" s="368"/>
      <c r="Y96" s="368"/>
      <c r="Z96" s="368"/>
      <c r="AA96" s="368"/>
      <c r="AB96" s="368"/>
      <c r="AC96" s="368"/>
      <c r="AD96" s="368"/>
      <c r="AE96" s="368"/>
      <c r="AF96" s="368"/>
      <c r="AG96" s="368"/>
      <c r="AH96" s="184"/>
      <c r="AI96" s="191"/>
      <c r="AJ96" s="190"/>
      <c r="AK96" s="190"/>
      <c r="AL96" s="190"/>
      <c r="AM96" s="190"/>
      <c r="AN96" s="190"/>
      <c r="AO96" s="190"/>
      <c r="AP96" s="190"/>
      <c r="AQ96" s="190"/>
      <c r="AR96" s="190"/>
      <c r="AS96" s="149"/>
      <c r="AT96" s="149"/>
      <c r="AU96" s="149"/>
      <c r="AV96" s="149"/>
      <c r="AW96" s="149"/>
      <c r="AX96" s="149"/>
      <c r="AY96" s="100"/>
      <c r="AZ96" s="100"/>
      <c r="BA96" s="100"/>
      <c r="BB96" s="100"/>
      <c r="BC96" s="100"/>
      <c r="BD96" s="100"/>
      <c r="BE96" s="201"/>
      <c r="BF96" s="216"/>
      <c r="BG96" s="216"/>
      <c r="BH96" s="216"/>
      <c r="BI96" s="200"/>
      <c r="BJ96" s="216"/>
      <c r="BK96" s="216"/>
      <c r="BL96" s="216"/>
      <c r="BM96" s="216"/>
      <c r="BN96" s="216"/>
    </row>
    <row r="97" spans="3:76" ht="15" customHeight="1">
      <c r="C97" s="282"/>
      <c r="D97" s="355"/>
      <c r="E97" s="357"/>
      <c r="F97" s="357"/>
      <c r="G97" s="357"/>
      <c r="H97" s="357"/>
      <c r="I97" s="357"/>
      <c r="J97" s="357"/>
      <c r="K97" s="371"/>
      <c r="L97" s="371"/>
      <c r="M97" s="373"/>
      <c r="N97" s="373"/>
      <c r="O97" s="361"/>
      <c r="P97" s="363"/>
      <c r="Q97" s="365"/>
      <c r="R97" s="367"/>
      <c r="S97" s="369"/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172"/>
      <c r="AI97" s="189" t="s">
        <v>241</v>
      </c>
      <c r="AJ97" s="239" t="s">
        <v>217</v>
      </c>
      <c r="AK97" s="276" t="s">
        <v>17</v>
      </c>
      <c r="AL97" s="276" t="s">
        <v>694</v>
      </c>
      <c r="AM97" s="276" t="s">
        <v>551</v>
      </c>
      <c r="AN97" s="276" t="s">
        <v>695</v>
      </c>
      <c r="AO97" s="276" t="s">
        <v>696</v>
      </c>
      <c r="AP97" s="276" t="s">
        <v>697</v>
      </c>
      <c r="AQ97" s="276">
        <v>316</v>
      </c>
      <c r="AR97" s="276" t="s">
        <v>698</v>
      </c>
      <c r="AS97" s="173">
        <v>0</v>
      </c>
      <c r="AT97" s="173">
        <v>0</v>
      </c>
      <c r="AU97" s="173">
        <v>0</v>
      </c>
      <c r="AV97" s="174">
        <v>0</v>
      </c>
      <c r="AW97" s="173">
        <f>AT97-AV97</f>
        <v>0</v>
      </c>
      <c r="AX97" s="173">
        <f>AV97-AT97</f>
        <v>0</v>
      </c>
      <c r="AY97" s="174"/>
      <c r="AZ97" s="174"/>
      <c r="BA97" s="224"/>
      <c r="BB97" s="174"/>
      <c r="BC97" s="225"/>
      <c r="BD97" s="298" t="s">
        <v>151</v>
      </c>
      <c r="BE97" s="201">
        <v>0</v>
      </c>
      <c r="BF97" s="216"/>
      <c r="BG97" s="216"/>
      <c r="BI97" s="199" t="str">
        <f>AJ97 &amp; BE97</f>
        <v>Прибыль направляемая на инвестиции0</v>
      </c>
      <c r="BJ97" s="216"/>
      <c r="BK97" s="216"/>
      <c r="BL97" s="216"/>
      <c r="BM97" s="216"/>
      <c r="BX97" s="199" t="str">
        <f>AJ97 &amp; AK97</f>
        <v>Прибыль направляемая на инвестициида</v>
      </c>
    </row>
    <row r="98" spans="3:76" ht="15" customHeight="1" thickBot="1">
      <c r="C98" s="282"/>
      <c r="D98" s="355"/>
      <c r="E98" s="357"/>
      <c r="F98" s="357"/>
      <c r="G98" s="357"/>
      <c r="H98" s="357"/>
      <c r="I98" s="357"/>
      <c r="J98" s="357"/>
      <c r="K98" s="371"/>
      <c r="L98" s="371"/>
      <c r="M98" s="373"/>
      <c r="N98" s="373"/>
      <c r="O98" s="361"/>
      <c r="P98" s="363"/>
      <c r="Q98" s="365"/>
      <c r="R98" s="367"/>
      <c r="S98" s="369"/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172"/>
      <c r="AI98" s="189" t="s">
        <v>115</v>
      </c>
      <c r="AJ98" s="239" t="s">
        <v>198</v>
      </c>
      <c r="AK98" s="276" t="s">
        <v>17</v>
      </c>
      <c r="AL98" s="276" t="s">
        <v>694</v>
      </c>
      <c r="AM98" s="276"/>
      <c r="AN98" s="276"/>
      <c r="AO98" s="276"/>
      <c r="AP98" s="276"/>
      <c r="AQ98" s="276"/>
      <c r="AR98" s="276"/>
      <c r="AS98" s="173">
        <v>1831.31</v>
      </c>
      <c r="AT98" s="173">
        <v>0</v>
      </c>
      <c r="AU98" s="173">
        <v>0</v>
      </c>
      <c r="AV98" s="174">
        <v>0</v>
      </c>
      <c r="AW98" s="173">
        <f>AT98-AV98</f>
        <v>0</v>
      </c>
      <c r="AX98" s="173">
        <f>AV98-AT98</f>
        <v>0</v>
      </c>
      <c r="AY98" s="174"/>
      <c r="AZ98" s="174"/>
      <c r="BA98" s="224"/>
      <c r="BB98" s="174"/>
      <c r="BC98" s="225"/>
      <c r="BD98" s="298" t="s">
        <v>151</v>
      </c>
      <c r="BE98" s="201">
        <v>0</v>
      </c>
      <c r="BF98" s="216"/>
      <c r="BG98" s="216"/>
      <c r="BI98" s="199" t="str">
        <f>AJ98 &amp; BE98</f>
        <v>Амортизационные отчисления0</v>
      </c>
      <c r="BJ98" s="216"/>
      <c r="BK98" s="216"/>
      <c r="BL98" s="216"/>
      <c r="BM98" s="216"/>
      <c r="BX98" s="199" t="str">
        <f>AJ98 &amp; AK98</f>
        <v>Амортизационные отчисленияда</v>
      </c>
    </row>
    <row r="99" spans="3:76" ht="11.25" customHeight="1">
      <c r="C99" s="282"/>
      <c r="D99" s="354">
        <v>15</v>
      </c>
      <c r="E99" s="356" t="s">
        <v>618</v>
      </c>
      <c r="F99" s="356" t="s">
        <v>619</v>
      </c>
      <c r="G99" s="356" t="s">
        <v>636</v>
      </c>
      <c r="H99" s="356" t="s">
        <v>621</v>
      </c>
      <c r="I99" s="356" t="s">
        <v>621</v>
      </c>
      <c r="J99" s="356" t="s">
        <v>622</v>
      </c>
      <c r="K99" s="370">
        <v>1</v>
      </c>
      <c r="L99" s="370">
        <v>2020</v>
      </c>
      <c r="M99" s="372" t="s">
        <v>190</v>
      </c>
      <c r="N99" s="372">
        <v>2021</v>
      </c>
      <c r="O99" s="360">
        <v>0</v>
      </c>
      <c r="P99" s="362">
        <v>0</v>
      </c>
      <c r="Q99" s="148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201"/>
      <c r="BF99" s="200"/>
      <c r="BG99" s="200"/>
      <c r="BH99" s="200"/>
      <c r="BI99" s="200"/>
      <c r="BJ99" s="200"/>
      <c r="BK99" s="200"/>
    </row>
    <row r="100" spans="3:76" ht="11.25" customHeight="1">
      <c r="C100" s="282"/>
      <c r="D100" s="355"/>
      <c r="E100" s="357"/>
      <c r="F100" s="357"/>
      <c r="G100" s="357"/>
      <c r="H100" s="357"/>
      <c r="I100" s="357"/>
      <c r="J100" s="357"/>
      <c r="K100" s="371"/>
      <c r="L100" s="371"/>
      <c r="M100" s="373"/>
      <c r="N100" s="373"/>
      <c r="O100" s="361"/>
      <c r="P100" s="363"/>
      <c r="Q100" s="364"/>
      <c r="R100" s="366">
        <v>1</v>
      </c>
      <c r="S100" s="368" t="s">
        <v>664</v>
      </c>
      <c r="T100" s="368"/>
      <c r="U100" s="368"/>
      <c r="V100" s="368"/>
      <c r="W100" s="368"/>
      <c r="X100" s="368"/>
      <c r="Y100" s="368"/>
      <c r="Z100" s="368"/>
      <c r="AA100" s="368"/>
      <c r="AB100" s="368"/>
      <c r="AC100" s="368"/>
      <c r="AD100" s="368"/>
      <c r="AE100" s="368"/>
      <c r="AF100" s="368"/>
      <c r="AG100" s="368"/>
      <c r="AH100" s="184"/>
      <c r="AI100" s="191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49"/>
      <c r="AT100" s="149"/>
      <c r="AU100" s="149"/>
      <c r="AV100" s="149"/>
      <c r="AW100" s="149"/>
      <c r="AX100" s="149"/>
      <c r="AY100" s="100"/>
      <c r="AZ100" s="100"/>
      <c r="BA100" s="100"/>
      <c r="BB100" s="100"/>
      <c r="BC100" s="100"/>
      <c r="BD100" s="100"/>
      <c r="BE100" s="201"/>
      <c r="BF100" s="216"/>
      <c r="BG100" s="216"/>
      <c r="BH100" s="216"/>
      <c r="BI100" s="200"/>
      <c r="BJ100" s="216"/>
      <c r="BK100" s="216"/>
      <c r="BL100" s="216"/>
      <c r="BM100" s="216"/>
      <c r="BN100" s="216"/>
    </row>
    <row r="101" spans="3:76" ht="69.75" customHeight="1" thickBot="1">
      <c r="C101" s="282"/>
      <c r="D101" s="355"/>
      <c r="E101" s="357"/>
      <c r="F101" s="357"/>
      <c r="G101" s="357"/>
      <c r="H101" s="357"/>
      <c r="I101" s="357"/>
      <c r="J101" s="357"/>
      <c r="K101" s="371"/>
      <c r="L101" s="371"/>
      <c r="M101" s="373"/>
      <c r="N101" s="373"/>
      <c r="O101" s="361"/>
      <c r="P101" s="363"/>
      <c r="Q101" s="365"/>
      <c r="R101" s="367"/>
      <c r="S101" s="369"/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172"/>
      <c r="AI101" s="189" t="s">
        <v>241</v>
      </c>
      <c r="AJ101" s="238" t="s">
        <v>203</v>
      </c>
      <c r="AK101" s="276" t="s">
        <v>17</v>
      </c>
      <c r="AL101" s="276" t="s">
        <v>694</v>
      </c>
      <c r="AM101" s="276" t="s">
        <v>551</v>
      </c>
      <c r="AN101" s="276" t="s">
        <v>695</v>
      </c>
      <c r="AO101" s="276" t="s">
        <v>696</v>
      </c>
      <c r="AP101" s="276" t="s">
        <v>697</v>
      </c>
      <c r="AQ101" s="276">
        <v>316</v>
      </c>
      <c r="AR101" s="276" t="s">
        <v>698</v>
      </c>
      <c r="AS101" s="97">
        <v>2672.38</v>
      </c>
      <c r="AT101" s="173">
        <v>2672.38</v>
      </c>
      <c r="AU101" s="173">
        <v>0</v>
      </c>
      <c r="AV101" s="146">
        <v>0</v>
      </c>
      <c r="AW101" s="173">
        <f>AT101-AV101</f>
        <v>2672.38</v>
      </c>
      <c r="AX101" s="173">
        <f>AV101-AT101</f>
        <v>-2672.38</v>
      </c>
      <c r="AY101" s="174"/>
      <c r="AZ101" s="174"/>
      <c r="BA101" s="296" t="s">
        <v>749</v>
      </c>
      <c r="BB101" s="174">
        <f>AW101</f>
        <v>2672.38</v>
      </c>
      <c r="BC101" s="297" t="s">
        <v>750</v>
      </c>
      <c r="BD101" s="298" t="s">
        <v>151</v>
      </c>
      <c r="BE101" s="201">
        <v>0</v>
      </c>
      <c r="BF101" s="216"/>
      <c r="BG101" s="216"/>
      <c r="BI101" s="199" t="str">
        <f>AJ101 &amp; BE101</f>
        <v>Кредиты0</v>
      </c>
      <c r="BJ101" s="216"/>
      <c r="BK101" s="216"/>
      <c r="BL101" s="216"/>
      <c r="BM101" s="216"/>
      <c r="BX101" s="199" t="str">
        <f>AJ101 &amp; AK101</f>
        <v>Кредитыда</v>
      </c>
    </row>
    <row r="102" spans="3:76" ht="11.25" customHeight="1">
      <c r="C102" s="282"/>
      <c r="D102" s="354">
        <v>16</v>
      </c>
      <c r="E102" s="356" t="s">
        <v>618</v>
      </c>
      <c r="F102" s="356" t="s">
        <v>619</v>
      </c>
      <c r="G102" s="356" t="s">
        <v>637</v>
      </c>
      <c r="H102" s="356" t="s">
        <v>621</v>
      </c>
      <c r="I102" s="356" t="s">
        <v>621</v>
      </c>
      <c r="J102" s="356" t="s">
        <v>622</v>
      </c>
      <c r="K102" s="370">
        <v>1</v>
      </c>
      <c r="L102" s="370">
        <v>2022</v>
      </c>
      <c r="M102" s="372" t="s">
        <v>190</v>
      </c>
      <c r="N102" s="372">
        <v>2022</v>
      </c>
      <c r="O102" s="360">
        <v>0</v>
      </c>
      <c r="P102" s="362">
        <v>0</v>
      </c>
      <c r="Q102" s="148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201"/>
      <c r="BF102" s="200"/>
      <c r="BG102" s="200"/>
      <c r="BH102" s="200"/>
      <c r="BI102" s="200"/>
      <c r="BJ102" s="200"/>
      <c r="BK102" s="200"/>
    </row>
    <row r="103" spans="3:76" ht="11.25" customHeight="1">
      <c r="C103" s="282"/>
      <c r="D103" s="355"/>
      <c r="E103" s="357"/>
      <c r="F103" s="357"/>
      <c r="G103" s="357"/>
      <c r="H103" s="357"/>
      <c r="I103" s="357"/>
      <c r="J103" s="357"/>
      <c r="K103" s="371"/>
      <c r="L103" s="371"/>
      <c r="M103" s="373"/>
      <c r="N103" s="373"/>
      <c r="O103" s="361"/>
      <c r="P103" s="363"/>
      <c r="Q103" s="364"/>
      <c r="R103" s="366">
        <v>1</v>
      </c>
      <c r="S103" s="368" t="s">
        <v>664</v>
      </c>
      <c r="T103" s="368"/>
      <c r="U103" s="368"/>
      <c r="V103" s="368"/>
      <c r="W103" s="368"/>
      <c r="X103" s="368"/>
      <c r="Y103" s="368"/>
      <c r="Z103" s="368"/>
      <c r="AA103" s="368"/>
      <c r="AB103" s="368"/>
      <c r="AC103" s="368"/>
      <c r="AD103" s="368"/>
      <c r="AE103" s="368"/>
      <c r="AF103" s="368"/>
      <c r="AG103" s="368"/>
      <c r="AH103" s="184"/>
      <c r="AI103" s="191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49"/>
      <c r="AT103" s="149"/>
      <c r="AU103" s="149"/>
      <c r="AV103" s="149"/>
      <c r="AW103" s="149"/>
      <c r="AX103" s="149"/>
      <c r="AY103" s="100"/>
      <c r="AZ103" s="100"/>
      <c r="BA103" s="100"/>
      <c r="BB103" s="100"/>
      <c r="BC103" s="100"/>
      <c r="BD103" s="100"/>
      <c r="BE103" s="201"/>
      <c r="BF103" s="216"/>
      <c r="BG103" s="216"/>
      <c r="BH103" s="216"/>
      <c r="BI103" s="200"/>
      <c r="BJ103" s="216"/>
      <c r="BK103" s="216"/>
      <c r="BL103" s="216"/>
      <c r="BM103" s="216"/>
      <c r="BN103" s="216"/>
    </row>
    <row r="104" spans="3:76" ht="15" customHeight="1">
      <c r="C104" s="282"/>
      <c r="D104" s="355"/>
      <c r="E104" s="357"/>
      <c r="F104" s="357"/>
      <c r="G104" s="357"/>
      <c r="H104" s="357"/>
      <c r="I104" s="357"/>
      <c r="J104" s="357"/>
      <c r="K104" s="371"/>
      <c r="L104" s="371"/>
      <c r="M104" s="373"/>
      <c r="N104" s="373"/>
      <c r="O104" s="361"/>
      <c r="P104" s="363"/>
      <c r="Q104" s="365"/>
      <c r="R104" s="367"/>
      <c r="S104" s="369"/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172"/>
      <c r="AI104" s="189" t="s">
        <v>241</v>
      </c>
      <c r="AJ104" s="239" t="s">
        <v>198</v>
      </c>
      <c r="AK104" s="276" t="s">
        <v>17</v>
      </c>
      <c r="AL104" s="276" t="s">
        <v>694</v>
      </c>
      <c r="AM104" s="276" t="s">
        <v>551</v>
      </c>
      <c r="AN104" s="276" t="s">
        <v>695</v>
      </c>
      <c r="AO104" s="276" t="s">
        <v>696</v>
      </c>
      <c r="AP104" s="276" t="s">
        <v>697</v>
      </c>
      <c r="AQ104" s="276">
        <v>316</v>
      </c>
      <c r="AR104" s="276" t="s">
        <v>698</v>
      </c>
      <c r="AS104" s="173">
        <v>0</v>
      </c>
      <c r="AT104" s="173">
        <v>0</v>
      </c>
      <c r="AU104" s="173">
        <v>0</v>
      </c>
      <c r="AV104" s="174">
        <v>0</v>
      </c>
      <c r="AW104" s="173">
        <f>AT104-AV104</f>
        <v>0</v>
      </c>
      <c r="AX104" s="173">
        <f>AV104-AT104</f>
        <v>0</v>
      </c>
      <c r="AY104" s="174"/>
      <c r="AZ104" s="174"/>
      <c r="BA104" s="224"/>
      <c r="BB104" s="174"/>
      <c r="BC104" s="225"/>
      <c r="BD104" s="298" t="s">
        <v>151</v>
      </c>
      <c r="BE104" s="201">
        <v>0</v>
      </c>
      <c r="BF104" s="216"/>
      <c r="BG104" s="216"/>
      <c r="BI104" s="199" t="str">
        <f>AJ104 &amp; BE104</f>
        <v>Амортизационные отчисления0</v>
      </c>
      <c r="BJ104" s="216"/>
      <c r="BK104" s="216"/>
      <c r="BL104" s="216"/>
      <c r="BM104" s="216"/>
      <c r="BX104" s="199" t="str">
        <f>AJ104 &amp; AK104</f>
        <v>Амортизационные отчисленияда</v>
      </c>
    </row>
    <row r="105" spans="3:76" ht="15" customHeight="1">
      <c r="C105" s="282"/>
      <c r="D105" s="355"/>
      <c r="E105" s="357"/>
      <c r="F105" s="357"/>
      <c r="G105" s="357"/>
      <c r="H105" s="357"/>
      <c r="I105" s="357"/>
      <c r="J105" s="357"/>
      <c r="K105" s="371"/>
      <c r="L105" s="371"/>
      <c r="M105" s="373"/>
      <c r="N105" s="373"/>
      <c r="O105" s="361"/>
      <c r="P105" s="363"/>
      <c r="Q105" s="365"/>
      <c r="R105" s="367"/>
      <c r="S105" s="369"/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172"/>
      <c r="AI105" s="189" t="s">
        <v>115</v>
      </c>
      <c r="AJ105" s="239" t="s">
        <v>217</v>
      </c>
      <c r="AK105" s="276" t="s">
        <v>17</v>
      </c>
      <c r="AL105" s="276" t="s">
        <v>694</v>
      </c>
      <c r="AM105" s="276"/>
      <c r="AN105" s="276"/>
      <c r="AO105" s="276"/>
      <c r="AP105" s="276"/>
      <c r="AQ105" s="276"/>
      <c r="AR105" s="276"/>
      <c r="AS105" s="173">
        <v>5827.7</v>
      </c>
      <c r="AT105" s="173">
        <v>0</v>
      </c>
      <c r="AU105" s="173">
        <v>0</v>
      </c>
      <c r="AV105" s="174">
        <v>0</v>
      </c>
      <c r="AW105" s="173">
        <f>AT105-AV105</f>
        <v>0</v>
      </c>
      <c r="AX105" s="173">
        <f>AV105-AT105</f>
        <v>0</v>
      </c>
      <c r="AY105" s="174"/>
      <c r="AZ105" s="174"/>
      <c r="BA105" s="224"/>
      <c r="BB105" s="174"/>
      <c r="BC105" s="225"/>
      <c r="BD105" s="298" t="s">
        <v>151</v>
      </c>
      <c r="BE105" s="201">
        <v>0</v>
      </c>
      <c r="BF105" s="216"/>
      <c r="BG105" s="216"/>
      <c r="BI105" s="199" t="str">
        <f>AJ105 &amp; BE105</f>
        <v>Прибыль направляемая на инвестиции0</v>
      </c>
      <c r="BJ105" s="216"/>
      <c r="BK105" s="216"/>
      <c r="BL105" s="216"/>
      <c r="BM105" s="216"/>
      <c r="BX105" s="199" t="str">
        <f>AJ105 &amp; AK105</f>
        <v>Прибыль направляемая на инвестициида</v>
      </c>
    </row>
    <row r="106" spans="3:76" ht="15" customHeight="1" thickBot="1">
      <c r="C106" s="282"/>
      <c r="D106" s="355"/>
      <c r="E106" s="357"/>
      <c r="F106" s="357"/>
      <c r="G106" s="357"/>
      <c r="H106" s="357"/>
      <c r="I106" s="357"/>
      <c r="J106" s="357"/>
      <c r="K106" s="371"/>
      <c r="L106" s="371"/>
      <c r="M106" s="373"/>
      <c r="N106" s="373"/>
      <c r="O106" s="361"/>
      <c r="P106" s="363"/>
      <c r="Q106" s="365"/>
      <c r="R106" s="367"/>
      <c r="S106" s="369"/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172"/>
      <c r="AI106" s="189" t="s">
        <v>116</v>
      </c>
      <c r="AJ106" s="239" t="s">
        <v>203</v>
      </c>
      <c r="AK106" s="276" t="s">
        <v>17</v>
      </c>
      <c r="AL106" s="276" t="s">
        <v>694</v>
      </c>
      <c r="AM106" s="276"/>
      <c r="AN106" s="276"/>
      <c r="AO106" s="276"/>
      <c r="AP106" s="276"/>
      <c r="AQ106" s="276"/>
      <c r="AR106" s="276"/>
      <c r="AS106" s="173">
        <v>2803.82</v>
      </c>
      <c r="AT106" s="173">
        <v>0</v>
      </c>
      <c r="AU106" s="173">
        <v>0</v>
      </c>
      <c r="AV106" s="174">
        <v>0</v>
      </c>
      <c r="AW106" s="173">
        <f>AT106-AV106</f>
        <v>0</v>
      </c>
      <c r="AX106" s="173">
        <f>AV106-AT106</f>
        <v>0</v>
      </c>
      <c r="AY106" s="174"/>
      <c r="AZ106" s="174"/>
      <c r="BA106" s="224"/>
      <c r="BB106" s="174"/>
      <c r="BC106" s="225"/>
      <c r="BD106" s="298" t="s">
        <v>151</v>
      </c>
      <c r="BE106" s="201">
        <v>0</v>
      </c>
      <c r="BF106" s="216"/>
      <c r="BG106" s="216"/>
      <c r="BI106" s="199" t="str">
        <f>AJ106 &amp; BE106</f>
        <v>Кредиты0</v>
      </c>
      <c r="BJ106" s="216"/>
      <c r="BK106" s="216"/>
      <c r="BL106" s="216"/>
      <c r="BM106" s="216"/>
      <c r="BX106" s="199" t="str">
        <f>AJ106 &amp; AK106</f>
        <v>Кредитыда</v>
      </c>
    </row>
    <row r="107" spans="3:76" ht="11.25" customHeight="1">
      <c r="C107" s="282"/>
      <c r="D107" s="354">
        <v>17</v>
      </c>
      <c r="E107" s="356" t="s">
        <v>618</v>
      </c>
      <c r="F107" s="356" t="s">
        <v>619</v>
      </c>
      <c r="G107" s="356" t="s">
        <v>638</v>
      </c>
      <c r="H107" s="356" t="s">
        <v>621</v>
      </c>
      <c r="I107" s="356" t="s">
        <v>621</v>
      </c>
      <c r="J107" s="356" t="s">
        <v>622</v>
      </c>
      <c r="K107" s="370">
        <v>0</v>
      </c>
      <c r="L107" s="370">
        <v>2031</v>
      </c>
      <c r="M107" s="372" t="s">
        <v>190</v>
      </c>
      <c r="N107" s="372">
        <v>2031</v>
      </c>
      <c r="O107" s="360">
        <v>0</v>
      </c>
      <c r="P107" s="362">
        <v>0</v>
      </c>
      <c r="Q107" s="148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201"/>
      <c r="BF107" s="200"/>
      <c r="BG107" s="200"/>
      <c r="BH107" s="200"/>
      <c r="BI107" s="200"/>
      <c r="BJ107" s="200"/>
      <c r="BK107" s="200"/>
    </row>
    <row r="108" spans="3:76" ht="11.25" customHeight="1">
      <c r="C108" s="282"/>
      <c r="D108" s="355"/>
      <c r="E108" s="357"/>
      <c r="F108" s="357"/>
      <c r="G108" s="357"/>
      <c r="H108" s="357"/>
      <c r="I108" s="357"/>
      <c r="J108" s="357"/>
      <c r="K108" s="371"/>
      <c r="L108" s="371"/>
      <c r="M108" s="373"/>
      <c r="N108" s="373"/>
      <c r="O108" s="361"/>
      <c r="P108" s="363"/>
      <c r="Q108" s="364"/>
      <c r="R108" s="366">
        <v>1</v>
      </c>
      <c r="S108" s="368" t="s">
        <v>664</v>
      </c>
      <c r="T108" s="368"/>
      <c r="U108" s="368"/>
      <c r="V108" s="368"/>
      <c r="W108" s="368"/>
      <c r="X108" s="368"/>
      <c r="Y108" s="368"/>
      <c r="Z108" s="368"/>
      <c r="AA108" s="368"/>
      <c r="AB108" s="368"/>
      <c r="AC108" s="368"/>
      <c r="AD108" s="368"/>
      <c r="AE108" s="368"/>
      <c r="AF108" s="368"/>
      <c r="AG108" s="368"/>
      <c r="AH108" s="184"/>
      <c r="AI108" s="191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49"/>
      <c r="AT108" s="149"/>
      <c r="AU108" s="149"/>
      <c r="AV108" s="149"/>
      <c r="AW108" s="149"/>
      <c r="AX108" s="149"/>
      <c r="AY108" s="100"/>
      <c r="AZ108" s="100"/>
      <c r="BA108" s="100"/>
      <c r="BB108" s="100"/>
      <c r="BC108" s="100"/>
      <c r="BD108" s="100"/>
      <c r="BE108" s="201"/>
      <c r="BF108" s="216"/>
      <c r="BG108" s="216"/>
      <c r="BH108" s="216"/>
      <c r="BI108" s="200"/>
      <c r="BJ108" s="216"/>
      <c r="BK108" s="216"/>
      <c r="BL108" s="216"/>
      <c r="BM108" s="216"/>
      <c r="BN108" s="216"/>
    </row>
    <row r="109" spans="3:76" ht="15" customHeight="1" thickBot="1">
      <c r="C109" s="282"/>
      <c r="D109" s="355"/>
      <c r="E109" s="357"/>
      <c r="F109" s="357"/>
      <c r="G109" s="357"/>
      <c r="H109" s="357"/>
      <c r="I109" s="357"/>
      <c r="J109" s="357"/>
      <c r="K109" s="371"/>
      <c r="L109" s="371"/>
      <c r="M109" s="373"/>
      <c r="N109" s="373"/>
      <c r="O109" s="361"/>
      <c r="P109" s="363"/>
      <c r="Q109" s="365"/>
      <c r="R109" s="367"/>
      <c r="S109" s="369"/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172"/>
      <c r="AI109" s="189" t="s">
        <v>241</v>
      </c>
      <c r="AJ109" s="238" t="s">
        <v>198</v>
      </c>
      <c r="AK109" s="276" t="s">
        <v>17</v>
      </c>
      <c r="AL109" s="276" t="s">
        <v>694</v>
      </c>
      <c r="AM109" s="276" t="s">
        <v>551</v>
      </c>
      <c r="AN109" s="276" t="s">
        <v>695</v>
      </c>
      <c r="AO109" s="276" t="s">
        <v>696</v>
      </c>
      <c r="AP109" s="276" t="s">
        <v>697</v>
      </c>
      <c r="AQ109" s="276">
        <v>316</v>
      </c>
      <c r="AR109" s="276" t="s">
        <v>698</v>
      </c>
      <c r="AS109" s="97">
        <v>0</v>
      </c>
      <c r="AT109" s="173">
        <v>0</v>
      </c>
      <c r="AU109" s="173">
        <v>0</v>
      </c>
      <c r="AV109" s="146">
        <v>0</v>
      </c>
      <c r="AW109" s="173">
        <f>AT109-AV109</f>
        <v>0</v>
      </c>
      <c r="AX109" s="173">
        <f>AV109-AT109</f>
        <v>0</v>
      </c>
      <c r="AY109" s="174"/>
      <c r="AZ109" s="174"/>
      <c r="BA109" s="224"/>
      <c r="BB109" s="174"/>
      <c r="BC109" s="225"/>
      <c r="BD109" s="298" t="s">
        <v>151</v>
      </c>
      <c r="BE109" s="201">
        <v>0</v>
      </c>
      <c r="BF109" s="216"/>
      <c r="BG109" s="216"/>
      <c r="BI109" s="199" t="str">
        <f>AJ109 &amp; BE109</f>
        <v>Амортизационные отчисления0</v>
      </c>
      <c r="BJ109" s="216"/>
      <c r="BK109" s="216"/>
      <c r="BL109" s="216"/>
      <c r="BM109" s="216"/>
      <c r="BX109" s="199" t="str">
        <f>AJ109 &amp; AK109</f>
        <v>Амортизационные отчисленияда</v>
      </c>
    </row>
    <row r="110" spans="3:76" ht="11.25" customHeight="1">
      <c r="C110" s="282"/>
      <c r="D110" s="354">
        <v>18</v>
      </c>
      <c r="E110" s="356" t="s">
        <v>618</v>
      </c>
      <c r="F110" s="356" t="s">
        <v>619</v>
      </c>
      <c r="G110" s="356" t="s">
        <v>639</v>
      </c>
      <c r="H110" s="356" t="s">
        <v>621</v>
      </c>
      <c r="I110" s="356" t="s">
        <v>621</v>
      </c>
      <c r="J110" s="356" t="s">
        <v>622</v>
      </c>
      <c r="K110" s="370">
        <v>8</v>
      </c>
      <c r="L110" s="370">
        <v>2028</v>
      </c>
      <c r="M110" s="372" t="s">
        <v>190</v>
      </c>
      <c r="N110" s="372">
        <v>2028</v>
      </c>
      <c r="O110" s="360">
        <v>0</v>
      </c>
      <c r="P110" s="362">
        <v>0</v>
      </c>
      <c r="Q110" s="148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201"/>
      <c r="BF110" s="200"/>
      <c r="BG110" s="200"/>
      <c r="BH110" s="200"/>
      <c r="BI110" s="200"/>
      <c r="BJ110" s="200"/>
      <c r="BK110" s="200"/>
    </row>
    <row r="111" spans="3:76" ht="11.25" customHeight="1">
      <c r="C111" s="282"/>
      <c r="D111" s="355"/>
      <c r="E111" s="357"/>
      <c r="F111" s="357"/>
      <c r="G111" s="357"/>
      <c r="H111" s="357"/>
      <c r="I111" s="357"/>
      <c r="J111" s="357"/>
      <c r="K111" s="371"/>
      <c r="L111" s="371"/>
      <c r="M111" s="373"/>
      <c r="N111" s="373"/>
      <c r="O111" s="361"/>
      <c r="P111" s="363"/>
      <c r="Q111" s="364"/>
      <c r="R111" s="366">
        <v>1</v>
      </c>
      <c r="S111" s="368" t="s">
        <v>664</v>
      </c>
      <c r="T111" s="368"/>
      <c r="U111" s="368"/>
      <c r="V111" s="368"/>
      <c r="W111" s="368"/>
      <c r="X111" s="368"/>
      <c r="Y111" s="368"/>
      <c r="Z111" s="368"/>
      <c r="AA111" s="368"/>
      <c r="AB111" s="368"/>
      <c r="AC111" s="368"/>
      <c r="AD111" s="368"/>
      <c r="AE111" s="368"/>
      <c r="AF111" s="368"/>
      <c r="AG111" s="368"/>
      <c r="AH111" s="184"/>
      <c r="AI111" s="191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49"/>
      <c r="AT111" s="149"/>
      <c r="AU111" s="149"/>
      <c r="AV111" s="149"/>
      <c r="AW111" s="149"/>
      <c r="AX111" s="149"/>
      <c r="AY111" s="100"/>
      <c r="AZ111" s="100"/>
      <c r="BA111" s="100"/>
      <c r="BB111" s="100"/>
      <c r="BC111" s="100"/>
      <c r="BD111" s="100"/>
      <c r="BE111" s="201"/>
      <c r="BF111" s="216"/>
      <c r="BG111" s="216"/>
      <c r="BH111" s="216"/>
      <c r="BI111" s="200"/>
      <c r="BJ111" s="216"/>
      <c r="BK111" s="216"/>
      <c r="BL111" s="216"/>
      <c r="BM111" s="216"/>
      <c r="BN111" s="216"/>
    </row>
    <row r="112" spans="3:76" ht="15" customHeight="1">
      <c r="C112" s="282"/>
      <c r="D112" s="355"/>
      <c r="E112" s="357"/>
      <c r="F112" s="357"/>
      <c r="G112" s="357"/>
      <c r="H112" s="357"/>
      <c r="I112" s="357"/>
      <c r="J112" s="357"/>
      <c r="K112" s="371"/>
      <c r="L112" s="371"/>
      <c r="M112" s="373"/>
      <c r="N112" s="373"/>
      <c r="O112" s="361"/>
      <c r="P112" s="363"/>
      <c r="Q112" s="365"/>
      <c r="R112" s="367"/>
      <c r="S112" s="369"/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172"/>
      <c r="AI112" s="189" t="s">
        <v>241</v>
      </c>
      <c r="AJ112" s="239" t="s">
        <v>217</v>
      </c>
      <c r="AK112" s="276" t="s">
        <v>17</v>
      </c>
      <c r="AL112" s="276" t="s">
        <v>694</v>
      </c>
      <c r="AM112" s="276" t="s">
        <v>551</v>
      </c>
      <c r="AN112" s="276" t="s">
        <v>695</v>
      </c>
      <c r="AO112" s="276" t="s">
        <v>696</v>
      </c>
      <c r="AP112" s="276" t="s">
        <v>697</v>
      </c>
      <c r="AQ112" s="276">
        <v>316</v>
      </c>
      <c r="AR112" s="276" t="s">
        <v>698</v>
      </c>
      <c r="AS112" s="173">
        <v>8978.15</v>
      </c>
      <c r="AT112" s="173">
        <v>0</v>
      </c>
      <c r="AU112" s="173">
        <v>0</v>
      </c>
      <c r="AV112" s="174">
        <v>0</v>
      </c>
      <c r="AW112" s="173">
        <f>AT112-AV112</f>
        <v>0</v>
      </c>
      <c r="AX112" s="173">
        <f>AV112-AT112</f>
        <v>0</v>
      </c>
      <c r="AY112" s="174"/>
      <c r="AZ112" s="174"/>
      <c r="BA112" s="224"/>
      <c r="BB112" s="174"/>
      <c r="BC112" s="225"/>
      <c r="BD112" s="298" t="s">
        <v>151</v>
      </c>
      <c r="BE112" s="201">
        <v>0</v>
      </c>
      <c r="BF112" s="216"/>
      <c r="BG112" s="216"/>
      <c r="BI112" s="199" t="str">
        <f>AJ112 &amp; BE112</f>
        <v>Прибыль направляемая на инвестиции0</v>
      </c>
      <c r="BJ112" s="216"/>
      <c r="BK112" s="216"/>
      <c r="BL112" s="216"/>
      <c r="BM112" s="216"/>
      <c r="BX112" s="199" t="str">
        <f>AJ112 &amp; AK112</f>
        <v>Прибыль направляемая на инвестициида</v>
      </c>
    </row>
    <row r="113" spans="3:76" ht="15" customHeight="1">
      <c r="C113" s="282"/>
      <c r="D113" s="355"/>
      <c r="E113" s="357"/>
      <c r="F113" s="357"/>
      <c r="G113" s="357"/>
      <c r="H113" s="357"/>
      <c r="I113" s="357"/>
      <c r="J113" s="357"/>
      <c r="K113" s="371"/>
      <c r="L113" s="371"/>
      <c r="M113" s="373"/>
      <c r="N113" s="373"/>
      <c r="O113" s="361"/>
      <c r="P113" s="363"/>
      <c r="Q113" s="365"/>
      <c r="R113" s="367"/>
      <c r="S113" s="369"/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172"/>
      <c r="AI113" s="189" t="s">
        <v>115</v>
      </c>
      <c r="AJ113" s="239" t="s">
        <v>198</v>
      </c>
      <c r="AK113" s="276" t="s">
        <v>17</v>
      </c>
      <c r="AL113" s="276" t="s">
        <v>694</v>
      </c>
      <c r="AM113" s="276" t="s">
        <v>551</v>
      </c>
      <c r="AN113" s="276" t="s">
        <v>695</v>
      </c>
      <c r="AO113" s="276" t="s">
        <v>696</v>
      </c>
      <c r="AP113" s="276" t="s">
        <v>697</v>
      </c>
      <c r="AQ113" s="276">
        <v>316</v>
      </c>
      <c r="AR113" s="276" t="s">
        <v>698</v>
      </c>
      <c r="AS113" s="173">
        <v>19153.3</v>
      </c>
      <c r="AT113" s="173">
        <v>0</v>
      </c>
      <c r="AU113" s="173">
        <v>0</v>
      </c>
      <c r="AV113" s="174">
        <v>0</v>
      </c>
      <c r="AW113" s="173">
        <f>AT113-AV113</f>
        <v>0</v>
      </c>
      <c r="AX113" s="173">
        <f>AV113-AT113</f>
        <v>0</v>
      </c>
      <c r="AY113" s="174"/>
      <c r="AZ113" s="174"/>
      <c r="BA113" s="224"/>
      <c r="BB113" s="174"/>
      <c r="BC113" s="225"/>
      <c r="BD113" s="298" t="s">
        <v>151</v>
      </c>
      <c r="BE113" s="201">
        <v>0</v>
      </c>
      <c r="BF113" s="216"/>
      <c r="BG113" s="216"/>
      <c r="BI113" s="199" t="str">
        <f>AJ113 &amp; BE113</f>
        <v>Амортизационные отчисления0</v>
      </c>
      <c r="BJ113" s="216"/>
      <c r="BK113" s="216"/>
      <c r="BL113" s="216"/>
      <c r="BM113" s="216"/>
      <c r="BX113" s="199" t="str">
        <f>AJ113 &amp; AK113</f>
        <v>Амортизационные отчисленияда</v>
      </c>
    </row>
    <row r="114" spans="3:76" ht="15" customHeight="1" thickBot="1">
      <c r="C114" s="282"/>
      <c r="D114" s="355"/>
      <c r="E114" s="357"/>
      <c r="F114" s="357"/>
      <c r="G114" s="357"/>
      <c r="H114" s="357"/>
      <c r="I114" s="357"/>
      <c r="J114" s="357"/>
      <c r="K114" s="371"/>
      <c r="L114" s="371"/>
      <c r="M114" s="373"/>
      <c r="N114" s="373"/>
      <c r="O114" s="361"/>
      <c r="P114" s="363"/>
      <c r="Q114" s="365"/>
      <c r="R114" s="367"/>
      <c r="S114" s="369"/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172"/>
      <c r="AI114" s="189" t="s">
        <v>116</v>
      </c>
      <c r="AJ114" s="239" t="s">
        <v>203</v>
      </c>
      <c r="AK114" s="276" t="s">
        <v>17</v>
      </c>
      <c r="AL114" s="276" t="s">
        <v>694</v>
      </c>
      <c r="AM114" s="276"/>
      <c r="AN114" s="276"/>
      <c r="AO114" s="276"/>
      <c r="AP114" s="276"/>
      <c r="AQ114" s="276"/>
      <c r="AR114" s="276"/>
      <c r="AS114" s="173">
        <v>2824.56</v>
      </c>
      <c r="AT114" s="173">
        <v>0</v>
      </c>
      <c r="AU114" s="173">
        <v>0</v>
      </c>
      <c r="AV114" s="174">
        <v>0</v>
      </c>
      <c r="AW114" s="173">
        <f>AT114-AV114</f>
        <v>0</v>
      </c>
      <c r="AX114" s="173">
        <f>AV114-AT114</f>
        <v>0</v>
      </c>
      <c r="AY114" s="174"/>
      <c r="AZ114" s="174"/>
      <c r="BA114" s="224"/>
      <c r="BB114" s="174"/>
      <c r="BC114" s="225"/>
      <c r="BD114" s="298" t="s">
        <v>151</v>
      </c>
      <c r="BE114" s="201">
        <v>0</v>
      </c>
      <c r="BF114" s="216"/>
      <c r="BG114" s="216"/>
      <c r="BI114" s="199" t="str">
        <f>AJ114 &amp; BE114</f>
        <v>Кредиты0</v>
      </c>
      <c r="BJ114" s="216"/>
      <c r="BK114" s="216"/>
      <c r="BL114" s="216"/>
      <c r="BM114" s="216"/>
      <c r="BX114" s="199" t="str">
        <f>AJ114 &amp; AK114</f>
        <v>Кредитыда</v>
      </c>
    </row>
    <row r="115" spans="3:76" ht="11.25" customHeight="1">
      <c r="C115" s="282"/>
      <c r="D115" s="354">
        <v>19</v>
      </c>
      <c r="E115" s="356" t="s">
        <v>618</v>
      </c>
      <c r="F115" s="356" t="s">
        <v>619</v>
      </c>
      <c r="G115" s="356" t="s">
        <v>640</v>
      </c>
      <c r="H115" s="356" t="s">
        <v>621</v>
      </c>
      <c r="I115" s="356" t="s">
        <v>621</v>
      </c>
      <c r="J115" s="356" t="s">
        <v>622</v>
      </c>
      <c r="K115" s="370">
        <v>9</v>
      </c>
      <c r="L115" s="370">
        <v>2028</v>
      </c>
      <c r="M115" s="372" t="s">
        <v>190</v>
      </c>
      <c r="N115" s="372">
        <v>2028</v>
      </c>
      <c r="O115" s="360">
        <v>0</v>
      </c>
      <c r="P115" s="362">
        <v>0</v>
      </c>
      <c r="Q115" s="148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201"/>
      <c r="BF115" s="200"/>
      <c r="BG115" s="200"/>
      <c r="BH115" s="200"/>
      <c r="BI115" s="200"/>
      <c r="BJ115" s="200"/>
      <c r="BK115" s="200"/>
    </row>
    <row r="116" spans="3:76" ht="11.25" customHeight="1">
      <c r="C116" s="282"/>
      <c r="D116" s="355"/>
      <c r="E116" s="357"/>
      <c r="F116" s="357"/>
      <c r="G116" s="357"/>
      <c r="H116" s="357"/>
      <c r="I116" s="357"/>
      <c r="J116" s="357"/>
      <c r="K116" s="371"/>
      <c r="L116" s="371"/>
      <c r="M116" s="373"/>
      <c r="N116" s="373"/>
      <c r="O116" s="361"/>
      <c r="P116" s="363"/>
      <c r="Q116" s="364"/>
      <c r="R116" s="366">
        <v>1</v>
      </c>
      <c r="S116" s="368" t="s">
        <v>664</v>
      </c>
      <c r="T116" s="368"/>
      <c r="U116" s="368"/>
      <c r="V116" s="368"/>
      <c r="W116" s="368"/>
      <c r="X116" s="368"/>
      <c r="Y116" s="368"/>
      <c r="Z116" s="368"/>
      <c r="AA116" s="368"/>
      <c r="AB116" s="368"/>
      <c r="AC116" s="368"/>
      <c r="AD116" s="368"/>
      <c r="AE116" s="368"/>
      <c r="AF116" s="368"/>
      <c r="AG116" s="368"/>
      <c r="AH116" s="184"/>
      <c r="AI116" s="191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49"/>
      <c r="AT116" s="149"/>
      <c r="AU116" s="149"/>
      <c r="AV116" s="149"/>
      <c r="AW116" s="149"/>
      <c r="AX116" s="149"/>
      <c r="AY116" s="100"/>
      <c r="AZ116" s="100"/>
      <c r="BA116" s="100"/>
      <c r="BB116" s="100"/>
      <c r="BC116" s="100"/>
      <c r="BD116" s="100"/>
      <c r="BE116" s="201"/>
      <c r="BF116" s="216"/>
      <c r="BG116" s="216"/>
      <c r="BH116" s="216"/>
      <c r="BI116" s="200"/>
      <c r="BJ116" s="216"/>
      <c r="BK116" s="216"/>
      <c r="BL116" s="216"/>
      <c r="BM116" s="216"/>
      <c r="BN116" s="216"/>
    </row>
    <row r="117" spans="3:76" ht="54" customHeight="1">
      <c r="C117" s="282"/>
      <c r="D117" s="355"/>
      <c r="E117" s="357"/>
      <c r="F117" s="357"/>
      <c r="G117" s="357"/>
      <c r="H117" s="357"/>
      <c r="I117" s="357"/>
      <c r="J117" s="357"/>
      <c r="K117" s="371"/>
      <c r="L117" s="371"/>
      <c r="M117" s="373"/>
      <c r="N117" s="373"/>
      <c r="O117" s="361"/>
      <c r="P117" s="363"/>
      <c r="Q117" s="365"/>
      <c r="R117" s="367"/>
      <c r="S117" s="369"/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172"/>
      <c r="AI117" s="189" t="s">
        <v>241</v>
      </c>
      <c r="AJ117" s="239" t="s">
        <v>203</v>
      </c>
      <c r="AK117" s="276" t="s">
        <v>17</v>
      </c>
      <c r="AL117" s="276" t="s">
        <v>694</v>
      </c>
      <c r="AM117" s="276" t="s">
        <v>551</v>
      </c>
      <c r="AN117" s="276" t="s">
        <v>695</v>
      </c>
      <c r="AO117" s="276" t="s">
        <v>696</v>
      </c>
      <c r="AP117" s="276" t="s">
        <v>697</v>
      </c>
      <c r="AQ117" s="276">
        <v>316</v>
      </c>
      <c r="AR117" s="276" t="s">
        <v>698</v>
      </c>
      <c r="AS117" s="173">
        <v>3201.35</v>
      </c>
      <c r="AT117" s="173">
        <v>3201.35</v>
      </c>
      <c r="AU117" s="173">
        <v>0</v>
      </c>
      <c r="AV117" s="174">
        <v>0</v>
      </c>
      <c r="AW117" s="173">
        <f>AT117-AV117</f>
        <v>3201.35</v>
      </c>
      <c r="AX117" s="173">
        <f>AV117-AT117</f>
        <v>-3201.35</v>
      </c>
      <c r="AY117" s="174"/>
      <c r="AZ117" s="174"/>
      <c r="BA117" s="296" t="s">
        <v>749</v>
      </c>
      <c r="BB117" s="174">
        <f>AW117</f>
        <v>3201.35</v>
      </c>
      <c r="BC117" s="297" t="s">
        <v>751</v>
      </c>
      <c r="BD117" s="298" t="s">
        <v>151</v>
      </c>
      <c r="BE117" s="201">
        <v>0</v>
      </c>
      <c r="BF117" s="216"/>
      <c r="BG117" s="216"/>
      <c r="BI117" s="199" t="str">
        <f>AJ117 &amp; BE117</f>
        <v>Кредиты0</v>
      </c>
      <c r="BJ117" s="216"/>
      <c r="BK117" s="216"/>
      <c r="BL117" s="216"/>
      <c r="BM117" s="216"/>
      <c r="BX117" s="199" t="str">
        <f>AJ117 &amp; AK117</f>
        <v>Кредитыда</v>
      </c>
    </row>
    <row r="118" spans="3:76" ht="15" customHeight="1" thickBot="1">
      <c r="C118" s="282"/>
      <c r="D118" s="355"/>
      <c r="E118" s="357"/>
      <c r="F118" s="357"/>
      <c r="G118" s="357"/>
      <c r="H118" s="357"/>
      <c r="I118" s="357"/>
      <c r="J118" s="357"/>
      <c r="K118" s="371"/>
      <c r="L118" s="371"/>
      <c r="M118" s="373"/>
      <c r="N118" s="373"/>
      <c r="O118" s="361"/>
      <c r="P118" s="363"/>
      <c r="Q118" s="365"/>
      <c r="R118" s="367"/>
      <c r="S118" s="369"/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172"/>
      <c r="AI118" s="189" t="s">
        <v>115</v>
      </c>
      <c r="AJ118" s="239" t="s">
        <v>198</v>
      </c>
      <c r="AK118" s="276" t="s">
        <v>17</v>
      </c>
      <c r="AL118" s="276" t="s">
        <v>694</v>
      </c>
      <c r="AM118" s="276" t="s">
        <v>551</v>
      </c>
      <c r="AN118" s="276" t="s">
        <v>695</v>
      </c>
      <c r="AO118" s="276" t="s">
        <v>696</v>
      </c>
      <c r="AP118" s="276" t="s">
        <v>697</v>
      </c>
      <c r="AQ118" s="276">
        <v>316</v>
      </c>
      <c r="AR118" s="276" t="s">
        <v>698</v>
      </c>
      <c r="AS118" s="173">
        <v>9208.65</v>
      </c>
      <c r="AT118" s="173">
        <v>0</v>
      </c>
      <c r="AU118" s="173">
        <v>0</v>
      </c>
      <c r="AV118" s="174">
        <v>0</v>
      </c>
      <c r="AW118" s="173">
        <f>AT118-AV118</f>
        <v>0</v>
      </c>
      <c r="AX118" s="173">
        <f>AV118-AT118</f>
        <v>0</v>
      </c>
      <c r="AY118" s="174"/>
      <c r="AZ118" s="174"/>
      <c r="BA118" s="224"/>
      <c r="BB118" s="174"/>
      <c r="BC118" s="225"/>
      <c r="BD118" s="298" t="s">
        <v>151</v>
      </c>
      <c r="BE118" s="201">
        <v>0</v>
      </c>
      <c r="BF118" s="216"/>
      <c r="BG118" s="216"/>
      <c r="BI118" s="199" t="str">
        <f>AJ118 &amp; BE118</f>
        <v>Амортизационные отчисления0</v>
      </c>
      <c r="BJ118" s="216"/>
      <c r="BK118" s="216"/>
      <c r="BL118" s="216"/>
      <c r="BM118" s="216"/>
      <c r="BX118" s="199" t="str">
        <f>AJ118 &amp; AK118</f>
        <v>Амортизационные отчисленияда</v>
      </c>
    </row>
    <row r="119" spans="3:76" ht="11.25" customHeight="1">
      <c r="C119" s="282"/>
      <c r="D119" s="354">
        <v>20</v>
      </c>
      <c r="E119" s="356" t="s">
        <v>618</v>
      </c>
      <c r="F119" s="356" t="s">
        <v>619</v>
      </c>
      <c r="G119" s="356" t="s">
        <v>641</v>
      </c>
      <c r="H119" s="356" t="s">
        <v>621</v>
      </c>
      <c r="I119" s="356" t="s">
        <v>621</v>
      </c>
      <c r="J119" s="356" t="s">
        <v>622</v>
      </c>
      <c r="K119" s="370">
        <v>0</v>
      </c>
      <c r="L119" s="370">
        <v>2031</v>
      </c>
      <c r="M119" s="372" t="s">
        <v>190</v>
      </c>
      <c r="N119" s="372">
        <v>2031</v>
      </c>
      <c r="O119" s="360">
        <v>0</v>
      </c>
      <c r="P119" s="362">
        <v>0</v>
      </c>
      <c r="Q119" s="148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201"/>
      <c r="BF119" s="200"/>
      <c r="BG119" s="200"/>
      <c r="BH119" s="200"/>
      <c r="BI119" s="200"/>
      <c r="BJ119" s="200"/>
      <c r="BK119" s="200"/>
    </row>
    <row r="120" spans="3:76" ht="11.25" customHeight="1">
      <c r="C120" s="282"/>
      <c r="D120" s="355"/>
      <c r="E120" s="357"/>
      <c r="F120" s="357"/>
      <c r="G120" s="357"/>
      <c r="H120" s="357"/>
      <c r="I120" s="357"/>
      <c r="J120" s="357"/>
      <c r="K120" s="371"/>
      <c r="L120" s="371"/>
      <c r="M120" s="373"/>
      <c r="N120" s="373"/>
      <c r="O120" s="361"/>
      <c r="P120" s="363"/>
      <c r="Q120" s="364"/>
      <c r="R120" s="366">
        <v>1</v>
      </c>
      <c r="S120" s="368" t="s">
        <v>664</v>
      </c>
      <c r="T120" s="368"/>
      <c r="U120" s="368"/>
      <c r="V120" s="368"/>
      <c r="W120" s="368"/>
      <c r="X120" s="368"/>
      <c r="Y120" s="368"/>
      <c r="Z120" s="368"/>
      <c r="AA120" s="368"/>
      <c r="AB120" s="368"/>
      <c r="AC120" s="368"/>
      <c r="AD120" s="368"/>
      <c r="AE120" s="368"/>
      <c r="AF120" s="368"/>
      <c r="AG120" s="368"/>
      <c r="AH120" s="184"/>
      <c r="AI120" s="191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49"/>
      <c r="AT120" s="149"/>
      <c r="AU120" s="149"/>
      <c r="AV120" s="149"/>
      <c r="AW120" s="149"/>
      <c r="AX120" s="149"/>
      <c r="AY120" s="100"/>
      <c r="AZ120" s="100"/>
      <c r="BA120" s="100"/>
      <c r="BB120" s="100"/>
      <c r="BC120" s="100"/>
      <c r="BD120" s="100"/>
      <c r="BE120" s="201"/>
      <c r="BF120" s="216"/>
      <c r="BG120" s="216"/>
      <c r="BH120" s="216"/>
      <c r="BI120" s="200"/>
      <c r="BJ120" s="216"/>
      <c r="BK120" s="216"/>
      <c r="BL120" s="216"/>
      <c r="BM120" s="216"/>
      <c r="BN120" s="216"/>
    </row>
    <row r="121" spans="3:76" ht="15" customHeight="1">
      <c r="C121" s="282"/>
      <c r="D121" s="355"/>
      <c r="E121" s="357"/>
      <c r="F121" s="357"/>
      <c r="G121" s="357"/>
      <c r="H121" s="357"/>
      <c r="I121" s="357"/>
      <c r="J121" s="357"/>
      <c r="K121" s="371"/>
      <c r="L121" s="371"/>
      <c r="M121" s="373"/>
      <c r="N121" s="373"/>
      <c r="O121" s="361"/>
      <c r="P121" s="363"/>
      <c r="Q121" s="365"/>
      <c r="R121" s="367"/>
      <c r="S121" s="369"/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172"/>
      <c r="AI121" s="189" t="s">
        <v>241</v>
      </c>
      <c r="AJ121" s="239" t="s">
        <v>217</v>
      </c>
      <c r="AK121" s="276" t="s">
        <v>17</v>
      </c>
      <c r="AL121" s="276" t="s">
        <v>694</v>
      </c>
      <c r="AM121" s="276" t="s">
        <v>551</v>
      </c>
      <c r="AN121" s="276" t="s">
        <v>695</v>
      </c>
      <c r="AO121" s="276" t="s">
        <v>696</v>
      </c>
      <c r="AP121" s="276" t="s">
        <v>697</v>
      </c>
      <c r="AQ121" s="276">
        <v>316</v>
      </c>
      <c r="AR121" s="276" t="s">
        <v>698</v>
      </c>
      <c r="AS121" s="173">
        <v>0</v>
      </c>
      <c r="AT121" s="173">
        <v>0</v>
      </c>
      <c r="AU121" s="173">
        <v>0</v>
      </c>
      <c r="AV121" s="174">
        <v>0</v>
      </c>
      <c r="AW121" s="173">
        <f>AT121-AV121</f>
        <v>0</v>
      </c>
      <c r="AX121" s="173">
        <f>AV121-AT121</f>
        <v>0</v>
      </c>
      <c r="AY121" s="174"/>
      <c r="AZ121" s="174"/>
      <c r="BA121" s="224"/>
      <c r="BB121" s="174"/>
      <c r="BC121" s="225"/>
      <c r="BD121" s="298" t="s">
        <v>151</v>
      </c>
      <c r="BE121" s="201">
        <v>0</v>
      </c>
      <c r="BF121" s="216"/>
      <c r="BG121" s="216"/>
      <c r="BI121" s="199" t="str">
        <f>AJ121 &amp; BE121</f>
        <v>Прибыль направляемая на инвестиции0</v>
      </c>
      <c r="BJ121" s="216"/>
      <c r="BK121" s="216"/>
      <c r="BL121" s="216"/>
      <c r="BM121" s="216"/>
      <c r="BX121" s="199" t="str">
        <f>AJ121 &amp; AK121</f>
        <v>Прибыль направляемая на инвестициида</v>
      </c>
    </row>
    <row r="122" spans="3:76" ht="15" customHeight="1" thickBot="1">
      <c r="C122" s="282"/>
      <c r="D122" s="355"/>
      <c r="E122" s="357"/>
      <c r="F122" s="357"/>
      <c r="G122" s="357"/>
      <c r="H122" s="357"/>
      <c r="I122" s="357"/>
      <c r="J122" s="357"/>
      <c r="K122" s="371"/>
      <c r="L122" s="371"/>
      <c r="M122" s="373"/>
      <c r="N122" s="373"/>
      <c r="O122" s="361"/>
      <c r="P122" s="363"/>
      <c r="Q122" s="365"/>
      <c r="R122" s="367"/>
      <c r="S122" s="369"/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172"/>
      <c r="AI122" s="189" t="s">
        <v>115</v>
      </c>
      <c r="AJ122" s="239" t="s">
        <v>198</v>
      </c>
      <c r="AK122" s="276" t="s">
        <v>17</v>
      </c>
      <c r="AL122" s="276" t="s">
        <v>694</v>
      </c>
      <c r="AM122" s="276" t="s">
        <v>551</v>
      </c>
      <c r="AN122" s="276" t="s">
        <v>695</v>
      </c>
      <c r="AO122" s="276" t="s">
        <v>696</v>
      </c>
      <c r="AP122" s="276" t="s">
        <v>697</v>
      </c>
      <c r="AQ122" s="276">
        <v>316</v>
      </c>
      <c r="AR122" s="276" t="s">
        <v>698</v>
      </c>
      <c r="AS122" s="173">
        <v>0</v>
      </c>
      <c r="AT122" s="173">
        <v>0</v>
      </c>
      <c r="AU122" s="173">
        <v>0</v>
      </c>
      <c r="AV122" s="174">
        <v>0</v>
      </c>
      <c r="AW122" s="173">
        <f>AT122-AV122</f>
        <v>0</v>
      </c>
      <c r="AX122" s="173">
        <f>AV122-AT122</f>
        <v>0</v>
      </c>
      <c r="AY122" s="174"/>
      <c r="AZ122" s="174"/>
      <c r="BA122" s="224"/>
      <c r="BB122" s="174"/>
      <c r="BC122" s="225"/>
      <c r="BD122" s="298" t="s">
        <v>151</v>
      </c>
      <c r="BE122" s="201">
        <v>0</v>
      </c>
      <c r="BF122" s="216"/>
      <c r="BG122" s="216"/>
      <c r="BI122" s="199" t="str">
        <f>AJ122 &amp; BE122</f>
        <v>Амортизационные отчисления0</v>
      </c>
      <c r="BJ122" s="216"/>
      <c r="BK122" s="216"/>
      <c r="BL122" s="216"/>
      <c r="BM122" s="216"/>
      <c r="BX122" s="199" t="str">
        <f>AJ122 &amp; AK122</f>
        <v>Амортизационные отчисленияда</v>
      </c>
    </row>
    <row r="123" spans="3:76" ht="11.25" customHeight="1">
      <c r="C123" s="282"/>
      <c r="D123" s="354">
        <v>21</v>
      </c>
      <c r="E123" s="356" t="s">
        <v>618</v>
      </c>
      <c r="F123" s="356" t="s">
        <v>619</v>
      </c>
      <c r="G123" s="356" t="s">
        <v>642</v>
      </c>
      <c r="H123" s="356" t="s">
        <v>621</v>
      </c>
      <c r="I123" s="356" t="s">
        <v>621</v>
      </c>
      <c r="J123" s="356" t="s">
        <v>622</v>
      </c>
      <c r="K123" s="370">
        <v>8</v>
      </c>
      <c r="L123" s="370">
        <v>2028</v>
      </c>
      <c r="M123" s="372" t="s">
        <v>190</v>
      </c>
      <c r="N123" s="372">
        <v>2028</v>
      </c>
      <c r="O123" s="360">
        <v>0</v>
      </c>
      <c r="P123" s="362">
        <v>0</v>
      </c>
      <c r="Q123" s="148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201"/>
      <c r="BF123" s="200"/>
      <c r="BG123" s="200"/>
      <c r="BH123" s="200"/>
      <c r="BI123" s="200"/>
      <c r="BJ123" s="200"/>
      <c r="BK123" s="200"/>
    </row>
    <row r="124" spans="3:76" ht="11.25" customHeight="1">
      <c r="C124" s="282"/>
      <c r="D124" s="355"/>
      <c r="E124" s="357"/>
      <c r="F124" s="357"/>
      <c r="G124" s="357"/>
      <c r="H124" s="357"/>
      <c r="I124" s="357"/>
      <c r="J124" s="357"/>
      <c r="K124" s="371"/>
      <c r="L124" s="371"/>
      <c r="M124" s="373"/>
      <c r="N124" s="373"/>
      <c r="O124" s="361"/>
      <c r="P124" s="363"/>
      <c r="Q124" s="364"/>
      <c r="R124" s="366">
        <v>1</v>
      </c>
      <c r="S124" s="368" t="s">
        <v>664</v>
      </c>
      <c r="T124" s="368"/>
      <c r="U124" s="368"/>
      <c r="V124" s="368"/>
      <c r="W124" s="368"/>
      <c r="X124" s="368"/>
      <c r="Y124" s="368"/>
      <c r="Z124" s="368"/>
      <c r="AA124" s="368"/>
      <c r="AB124" s="368"/>
      <c r="AC124" s="368"/>
      <c r="AD124" s="368"/>
      <c r="AE124" s="368"/>
      <c r="AF124" s="368"/>
      <c r="AG124" s="368"/>
      <c r="AH124" s="184"/>
      <c r="AI124" s="191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49"/>
      <c r="AT124" s="149"/>
      <c r="AU124" s="149"/>
      <c r="AV124" s="149"/>
      <c r="AW124" s="149"/>
      <c r="AX124" s="149"/>
      <c r="AY124" s="100"/>
      <c r="AZ124" s="100"/>
      <c r="BA124" s="100"/>
      <c r="BB124" s="100"/>
      <c r="BC124" s="100"/>
      <c r="BD124" s="100"/>
      <c r="BE124" s="201"/>
      <c r="BF124" s="216"/>
      <c r="BG124" s="216"/>
      <c r="BH124" s="216"/>
      <c r="BI124" s="200"/>
      <c r="BJ124" s="216"/>
      <c r="BK124" s="216"/>
      <c r="BL124" s="216"/>
      <c r="BM124" s="216"/>
      <c r="BN124" s="216"/>
    </row>
    <row r="125" spans="3:76" ht="15" customHeight="1">
      <c r="C125" s="282"/>
      <c r="D125" s="355"/>
      <c r="E125" s="357"/>
      <c r="F125" s="357"/>
      <c r="G125" s="357"/>
      <c r="H125" s="357"/>
      <c r="I125" s="357"/>
      <c r="J125" s="357"/>
      <c r="K125" s="371"/>
      <c r="L125" s="371"/>
      <c r="M125" s="373"/>
      <c r="N125" s="373"/>
      <c r="O125" s="361"/>
      <c r="P125" s="363"/>
      <c r="Q125" s="365"/>
      <c r="R125" s="367"/>
      <c r="S125" s="369"/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172"/>
      <c r="AI125" s="189" t="s">
        <v>241</v>
      </c>
      <c r="AJ125" s="239" t="s">
        <v>217</v>
      </c>
      <c r="AK125" s="276" t="s">
        <v>17</v>
      </c>
      <c r="AL125" s="276" t="s">
        <v>694</v>
      </c>
      <c r="AM125" s="276" t="s">
        <v>551</v>
      </c>
      <c r="AN125" s="276" t="s">
        <v>695</v>
      </c>
      <c r="AO125" s="276" t="s">
        <v>696</v>
      </c>
      <c r="AP125" s="276" t="s">
        <v>697</v>
      </c>
      <c r="AQ125" s="276">
        <v>316</v>
      </c>
      <c r="AR125" s="276" t="s">
        <v>698</v>
      </c>
      <c r="AS125" s="173">
        <v>1250</v>
      </c>
      <c r="AT125" s="173">
        <v>0</v>
      </c>
      <c r="AU125" s="173">
        <v>0</v>
      </c>
      <c r="AV125" s="174">
        <v>0</v>
      </c>
      <c r="AW125" s="173">
        <f>AT125-AV125</f>
        <v>0</v>
      </c>
      <c r="AX125" s="173">
        <f>AV125-AT125</f>
        <v>0</v>
      </c>
      <c r="AY125" s="174"/>
      <c r="AZ125" s="174"/>
      <c r="BA125" s="224"/>
      <c r="BB125" s="174"/>
      <c r="BC125" s="225"/>
      <c r="BD125" s="298" t="s">
        <v>151</v>
      </c>
      <c r="BE125" s="201">
        <v>0</v>
      </c>
      <c r="BF125" s="216"/>
      <c r="BG125" s="216"/>
      <c r="BI125" s="199" t="str">
        <f>AJ125 &amp; BE125</f>
        <v>Прибыль направляемая на инвестиции0</v>
      </c>
      <c r="BJ125" s="216"/>
      <c r="BK125" s="216"/>
      <c r="BL125" s="216"/>
      <c r="BM125" s="216"/>
      <c r="BX125" s="199" t="str">
        <f>AJ125 &amp; AK125</f>
        <v>Прибыль направляемая на инвестициида</v>
      </c>
    </row>
    <row r="126" spans="3:76" ht="15" customHeight="1" thickBot="1">
      <c r="C126" s="282"/>
      <c r="D126" s="355"/>
      <c r="E126" s="357"/>
      <c r="F126" s="357"/>
      <c r="G126" s="357"/>
      <c r="H126" s="357"/>
      <c r="I126" s="357"/>
      <c r="J126" s="357"/>
      <c r="K126" s="371"/>
      <c r="L126" s="371"/>
      <c r="M126" s="373"/>
      <c r="N126" s="373"/>
      <c r="O126" s="361"/>
      <c r="P126" s="363"/>
      <c r="Q126" s="365"/>
      <c r="R126" s="367"/>
      <c r="S126" s="369"/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172"/>
      <c r="AI126" s="189" t="s">
        <v>115</v>
      </c>
      <c r="AJ126" s="239" t="s">
        <v>198</v>
      </c>
      <c r="AK126" s="276" t="s">
        <v>17</v>
      </c>
      <c r="AL126" s="276" t="s">
        <v>694</v>
      </c>
      <c r="AM126" s="276"/>
      <c r="AN126" s="276"/>
      <c r="AO126" s="276"/>
      <c r="AP126" s="276"/>
      <c r="AQ126" s="276"/>
      <c r="AR126" s="276"/>
      <c r="AS126" s="173">
        <v>11501.96</v>
      </c>
      <c r="AT126" s="173">
        <v>0</v>
      </c>
      <c r="AU126" s="173">
        <v>0</v>
      </c>
      <c r="AV126" s="174">
        <v>0</v>
      </c>
      <c r="AW126" s="173">
        <f>AT126-AV126</f>
        <v>0</v>
      </c>
      <c r="AX126" s="173">
        <f>AV126-AT126</f>
        <v>0</v>
      </c>
      <c r="AY126" s="174"/>
      <c r="AZ126" s="174"/>
      <c r="BA126" s="224"/>
      <c r="BB126" s="174"/>
      <c r="BC126" s="225"/>
      <c r="BD126" s="298" t="s">
        <v>151</v>
      </c>
      <c r="BE126" s="201">
        <v>0</v>
      </c>
      <c r="BF126" s="216"/>
      <c r="BG126" s="216"/>
      <c r="BI126" s="199" t="str">
        <f>AJ126 &amp; BE126</f>
        <v>Амортизационные отчисления0</v>
      </c>
      <c r="BJ126" s="216"/>
      <c r="BK126" s="216"/>
      <c r="BL126" s="216"/>
      <c r="BM126" s="216"/>
      <c r="BX126" s="199" t="str">
        <f>AJ126 &amp; AK126</f>
        <v>Амортизационные отчисленияда</v>
      </c>
    </row>
    <row r="127" spans="3:76" ht="11.25" customHeight="1">
      <c r="C127" s="282"/>
      <c r="D127" s="354">
        <v>22</v>
      </c>
      <c r="E127" s="356" t="s">
        <v>618</v>
      </c>
      <c r="F127" s="356" t="s">
        <v>619</v>
      </c>
      <c r="G127" s="356" t="s">
        <v>643</v>
      </c>
      <c r="H127" s="356" t="s">
        <v>621</v>
      </c>
      <c r="I127" s="356" t="s">
        <v>621</v>
      </c>
      <c r="J127" s="356" t="s">
        <v>622</v>
      </c>
      <c r="K127" s="370">
        <v>8</v>
      </c>
      <c r="L127" s="370">
        <v>2028</v>
      </c>
      <c r="M127" s="372" t="s">
        <v>190</v>
      </c>
      <c r="N127" s="372">
        <v>2028</v>
      </c>
      <c r="O127" s="360">
        <v>0</v>
      </c>
      <c r="P127" s="362">
        <v>0</v>
      </c>
      <c r="Q127" s="148"/>
      <c r="R127" s="147"/>
      <c r="S127" s="147"/>
      <c r="T127" s="147"/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  <c r="AF127" s="147"/>
      <c r="AG127" s="147"/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201"/>
      <c r="BF127" s="200"/>
      <c r="BG127" s="200"/>
      <c r="BH127" s="200"/>
      <c r="BI127" s="200"/>
      <c r="BJ127" s="200"/>
      <c r="BK127" s="200"/>
    </row>
    <row r="128" spans="3:76" ht="11.25" customHeight="1">
      <c r="C128" s="282"/>
      <c r="D128" s="355"/>
      <c r="E128" s="357"/>
      <c r="F128" s="357"/>
      <c r="G128" s="357"/>
      <c r="H128" s="357"/>
      <c r="I128" s="357"/>
      <c r="J128" s="357"/>
      <c r="K128" s="371"/>
      <c r="L128" s="371"/>
      <c r="M128" s="373"/>
      <c r="N128" s="373"/>
      <c r="O128" s="361"/>
      <c r="P128" s="363"/>
      <c r="Q128" s="364"/>
      <c r="R128" s="366">
        <v>1</v>
      </c>
      <c r="S128" s="368" t="s">
        <v>664</v>
      </c>
      <c r="T128" s="368"/>
      <c r="U128" s="368"/>
      <c r="V128" s="368"/>
      <c r="W128" s="368"/>
      <c r="X128" s="368"/>
      <c r="Y128" s="368"/>
      <c r="Z128" s="368"/>
      <c r="AA128" s="368"/>
      <c r="AB128" s="368"/>
      <c r="AC128" s="368"/>
      <c r="AD128" s="368"/>
      <c r="AE128" s="368"/>
      <c r="AF128" s="368"/>
      <c r="AG128" s="368"/>
      <c r="AH128" s="184"/>
      <c r="AI128" s="191"/>
      <c r="AJ128" s="190"/>
      <c r="AK128" s="190"/>
      <c r="AL128" s="190"/>
      <c r="AM128" s="190"/>
      <c r="AN128" s="190"/>
      <c r="AO128" s="190"/>
      <c r="AP128" s="190"/>
      <c r="AQ128" s="190"/>
      <c r="AR128" s="190"/>
      <c r="AS128" s="149"/>
      <c r="AT128" s="149"/>
      <c r="AU128" s="149"/>
      <c r="AV128" s="149"/>
      <c r="AW128" s="149"/>
      <c r="AX128" s="149"/>
      <c r="AY128" s="100"/>
      <c r="AZ128" s="100"/>
      <c r="BA128" s="100"/>
      <c r="BB128" s="100"/>
      <c r="BC128" s="100"/>
      <c r="BD128" s="100"/>
      <c r="BE128" s="201"/>
      <c r="BF128" s="216"/>
      <c r="BG128" s="216"/>
      <c r="BH128" s="216"/>
      <c r="BI128" s="200"/>
      <c r="BJ128" s="216"/>
      <c r="BK128" s="216"/>
      <c r="BL128" s="216"/>
      <c r="BM128" s="216"/>
      <c r="BN128" s="216"/>
    </row>
    <row r="129" spans="3:76" ht="15" customHeight="1">
      <c r="C129" s="282"/>
      <c r="D129" s="355"/>
      <c r="E129" s="357"/>
      <c r="F129" s="357"/>
      <c r="G129" s="357"/>
      <c r="H129" s="357"/>
      <c r="I129" s="357"/>
      <c r="J129" s="357"/>
      <c r="K129" s="371"/>
      <c r="L129" s="371"/>
      <c r="M129" s="373"/>
      <c r="N129" s="373"/>
      <c r="O129" s="361"/>
      <c r="P129" s="363"/>
      <c r="Q129" s="365"/>
      <c r="R129" s="367"/>
      <c r="S129" s="369"/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172"/>
      <c r="AI129" s="189" t="s">
        <v>241</v>
      </c>
      <c r="AJ129" s="239" t="s">
        <v>217</v>
      </c>
      <c r="AK129" s="276" t="s">
        <v>17</v>
      </c>
      <c r="AL129" s="276" t="s">
        <v>694</v>
      </c>
      <c r="AM129" s="276" t="s">
        <v>551</v>
      </c>
      <c r="AN129" s="276" t="s">
        <v>695</v>
      </c>
      <c r="AO129" s="276" t="s">
        <v>696</v>
      </c>
      <c r="AP129" s="276" t="s">
        <v>697</v>
      </c>
      <c r="AQ129" s="276">
        <v>316</v>
      </c>
      <c r="AR129" s="276" t="s">
        <v>698</v>
      </c>
      <c r="AS129" s="173">
        <v>0</v>
      </c>
      <c r="AT129" s="173">
        <v>0</v>
      </c>
      <c r="AU129" s="173">
        <v>0</v>
      </c>
      <c r="AV129" s="174">
        <v>0</v>
      </c>
      <c r="AW129" s="173">
        <f>AT129-AV129</f>
        <v>0</v>
      </c>
      <c r="AX129" s="173">
        <f>AV129-AT129</f>
        <v>0</v>
      </c>
      <c r="AY129" s="174"/>
      <c r="AZ129" s="174"/>
      <c r="BA129" s="224"/>
      <c r="BB129" s="174"/>
      <c r="BC129" s="225"/>
      <c r="BD129" s="298" t="s">
        <v>151</v>
      </c>
      <c r="BE129" s="201">
        <v>0</v>
      </c>
      <c r="BF129" s="216"/>
      <c r="BG129" s="216"/>
      <c r="BI129" s="199" t="str">
        <f>AJ129 &amp; BE129</f>
        <v>Прибыль направляемая на инвестиции0</v>
      </c>
      <c r="BJ129" s="216"/>
      <c r="BK129" s="216"/>
      <c r="BL129" s="216"/>
      <c r="BM129" s="216"/>
      <c r="BX129" s="199" t="str">
        <f>AJ129 &amp; AK129</f>
        <v>Прибыль направляемая на инвестициида</v>
      </c>
    </row>
    <row r="130" spans="3:76" ht="15" customHeight="1" thickBot="1">
      <c r="C130" s="282"/>
      <c r="D130" s="355"/>
      <c r="E130" s="357"/>
      <c r="F130" s="357"/>
      <c r="G130" s="357"/>
      <c r="H130" s="357"/>
      <c r="I130" s="357"/>
      <c r="J130" s="357"/>
      <c r="K130" s="371"/>
      <c r="L130" s="371"/>
      <c r="M130" s="373"/>
      <c r="N130" s="373"/>
      <c r="O130" s="361"/>
      <c r="P130" s="363"/>
      <c r="Q130" s="365"/>
      <c r="R130" s="367"/>
      <c r="S130" s="369"/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172"/>
      <c r="AI130" s="189" t="s">
        <v>115</v>
      </c>
      <c r="AJ130" s="239" t="s">
        <v>198</v>
      </c>
      <c r="AK130" s="276" t="s">
        <v>17</v>
      </c>
      <c r="AL130" s="276" t="s">
        <v>694</v>
      </c>
      <c r="AM130" s="276"/>
      <c r="AN130" s="276"/>
      <c r="AO130" s="276"/>
      <c r="AP130" s="276"/>
      <c r="AQ130" s="276"/>
      <c r="AR130" s="276"/>
      <c r="AS130" s="173">
        <v>11435.2</v>
      </c>
      <c r="AT130" s="173">
        <v>0</v>
      </c>
      <c r="AU130" s="173">
        <v>0</v>
      </c>
      <c r="AV130" s="174">
        <v>0</v>
      </c>
      <c r="AW130" s="173">
        <f>AT130-AV130</f>
        <v>0</v>
      </c>
      <c r="AX130" s="173">
        <f>AV130-AT130</f>
        <v>0</v>
      </c>
      <c r="AY130" s="174"/>
      <c r="AZ130" s="174"/>
      <c r="BA130" s="224"/>
      <c r="BB130" s="174"/>
      <c r="BC130" s="225"/>
      <c r="BD130" s="298" t="s">
        <v>151</v>
      </c>
      <c r="BE130" s="201">
        <v>0</v>
      </c>
      <c r="BF130" s="216"/>
      <c r="BG130" s="216"/>
      <c r="BI130" s="199" t="str">
        <f>AJ130 &amp; BE130</f>
        <v>Амортизационные отчисления0</v>
      </c>
      <c r="BJ130" s="216"/>
      <c r="BK130" s="216"/>
      <c r="BL130" s="216"/>
      <c r="BM130" s="216"/>
      <c r="BX130" s="199" t="str">
        <f>AJ130 &amp; AK130</f>
        <v>Амортизационные отчисленияда</v>
      </c>
    </row>
    <row r="131" spans="3:76" ht="11.25" customHeight="1">
      <c r="C131" s="282"/>
      <c r="D131" s="354">
        <v>23</v>
      </c>
      <c r="E131" s="356" t="s">
        <v>618</v>
      </c>
      <c r="F131" s="356" t="s">
        <v>619</v>
      </c>
      <c r="G131" s="356" t="s">
        <v>644</v>
      </c>
      <c r="H131" s="356" t="s">
        <v>621</v>
      </c>
      <c r="I131" s="356" t="s">
        <v>621</v>
      </c>
      <c r="J131" s="356" t="s">
        <v>622</v>
      </c>
      <c r="K131" s="370">
        <v>10</v>
      </c>
      <c r="L131" s="370">
        <v>2028</v>
      </c>
      <c r="M131" s="372" t="s">
        <v>190</v>
      </c>
      <c r="N131" s="372">
        <v>2028</v>
      </c>
      <c r="O131" s="360">
        <v>0</v>
      </c>
      <c r="P131" s="362">
        <v>0</v>
      </c>
      <c r="Q131" s="148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201"/>
      <c r="BF131" s="200"/>
      <c r="BG131" s="200"/>
      <c r="BH131" s="200"/>
      <c r="BI131" s="200"/>
      <c r="BJ131" s="200"/>
      <c r="BK131" s="200"/>
    </row>
    <row r="132" spans="3:76" ht="11.25" customHeight="1">
      <c r="C132" s="282"/>
      <c r="D132" s="355"/>
      <c r="E132" s="357"/>
      <c r="F132" s="357"/>
      <c r="G132" s="357"/>
      <c r="H132" s="357"/>
      <c r="I132" s="357"/>
      <c r="J132" s="357"/>
      <c r="K132" s="371"/>
      <c r="L132" s="371"/>
      <c r="M132" s="373"/>
      <c r="N132" s="373"/>
      <c r="O132" s="361"/>
      <c r="P132" s="363"/>
      <c r="Q132" s="364"/>
      <c r="R132" s="366">
        <v>1</v>
      </c>
      <c r="S132" s="368" t="s">
        <v>664</v>
      </c>
      <c r="T132" s="368"/>
      <c r="U132" s="368"/>
      <c r="V132" s="368"/>
      <c r="W132" s="368"/>
      <c r="X132" s="368"/>
      <c r="Y132" s="368"/>
      <c r="Z132" s="368"/>
      <c r="AA132" s="368"/>
      <c r="AB132" s="368"/>
      <c r="AC132" s="368"/>
      <c r="AD132" s="368"/>
      <c r="AE132" s="368"/>
      <c r="AF132" s="368"/>
      <c r="AG132" s="368"/>
      <c r="AH132" s="184"/>
      <c r="AI132" s="191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49"/>
      <c r="AT132" s="149"/>
      <c r="AU132" s="149"/>
      <c r="AV132" s="149"/>
      <c r="AW132" s="149"/>
      <c r="AX132" s="149"/>
      <c r="AY132" s="100"/>
      <c r="AZ132" s="100"/>
      <c r="BA132" s="100"/>
      <c r="BB132" s="100"/>
      <c r="BC132" s="100"/>
      <c r="BD132" s="100"/>
      <c r="BE132" s="201"/>
      <c r="BF132" s="216"/>
      <c r="BG132" s="216"/>
      <c r="BH132" s="216"/>
      <c r="BI132" s="200"/>
      <c r="BJ132" s="216"/>
      <c r="BK132" s="216"/>
      <c r="BL132" s="216"/>
      <c r="BM132" s="216"/>
      <c r="BN132" s="216"/>
    </row>
    <row r="133" spans="3:76" ht="15" customHeight="1">
      <c r="C133" s="282"/>
      <c r="D133" s="355"/>
      <c r="E133" s="357"/>
      <c r="F133" s="357"/>
      <c r="G133" s="357"/>
      <c r="H133" s="357"/>
      <c r="I133" s="357"/>
      <c r="J133" s="357"/>
      <c r="K133" s="371"/>
      <c r="L133" s="371"/>
      <c r="M133" s="373"/>
      <c r="N133" s="373"/>
      <c r="O133" s="361"/>
      <c r="P133" s="363"/>
      <c r="Q133" s="365"/>
      <c r="R133" s="367"/>
      <c r="S133" s="369"/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172"/>
      <c r="AI133" s="189" t="s">
        <v>241</v>
      </c>
      <c r="AJ133" s="239" t="s">
        <v>217</v>
      </c>
      <c r="AK133" s="276" t="s">
        <v>17</v>
      </c>
      <c r="AL133" s="276" t="s">
        <v>694</v>
      </c>
      <c r="AM133" s="276" t="s">
        <v>551</v>
      </c>
      <c r="AN133" s="276" t="s">
        <v>695</v>
      </c>
      <c r="AO133" s="276" t="s">
        <v>696</v>
      </c>
      <c r="AP133" s="276" t="s">
        <v>697</v>
      </c>
      <c r="AQ133" s="276">
        <v>316</v>
      </c>
      <c r="AR133" s="276" t="s">
        <v>698</v>
      </c>
      <c r="AS133" s="173">
        <v>6183</v>
      </c>
      <c r="AT133" s="173">
        <v>0</v>
      </c>
      <c r="AU133" s="173">
        <v>0</v>
      </c>
      <c r="AV133" s="174">
        <v>0</v>
      </c>
      <c r="AW133" s="173">
        <f>AT133-AV133</f>
        <v>0</v>
      </c>
      <c r="AX133" s="173">
        <f>AV133-AT133</f>
        <v>0</v>
      </c>
      <c r="AY133" s="174"/>
      <c r="AZ133" s="174"/>
      <c r="BA133" s="224"/>
      <c r="BB133" s="174"/>
      <c r="BC133" s="225"/>
      <c r="BD133" s="298" t="s">
        <v>151</v>
      </c>
      <c r="BE133" s="201">
        <v>0</v>
      </c>
      <c r="BF133" s="216"/>
      <c r="BG133" s="216"/>
      <c r="BI133" s="199" t="str">
        <f>AJ133 &amp; BE133</f>
        <v>Прибыль направляемая на инвестиции0</v>
      </c>
      <c r="BJ133" s="216"/>
      <c r="BK133" s="216"/>
      <c r="BL133" s="216"/>
      <c r="BM133" s="216"/>
      <c r="BX133" s="199" t="str">
        <f>AJ133 &amp; AK133</f>
        <v>Прибыль направляемая на инвестициида</v>
      </c>
    </row>
    <row r="134" spans="3:76" ht="15" customHeight="1">
      <c r="C134" s="282"/>
      <c r="D134" s="355"/>
      <c r="E134" s="357"/>
      <c r="F134" s="357"/>
      <c r="G134" s="357"/>
      <c r="H134" s="357"/>
      <c r="I134" s="357"/>
      <c r="J134" s="357"/>
      <c r="K134" s="371"/>
      <c r="L134" s="371"/>
      <c r="M134" s="373"/>
      <c r="N134" s="373"/>
      <c r="O134" s="361"/>
      <c r="P134" s="363"/>
      <c r="Q134" s="365"/>
      <c r="R134" s="367"/>
      <c r="S134" s="369"/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172"/>
      <c r="AI134" s="189" t="s">
        <v>115</v>
      </c>
      <c r="AJ134" s="239" t="s">
        <v>203</v>
      </c>
      <c r="AK134" s="276" t="s">
        <v>17</v>
      </c>
      <c r="AL134" s="276" t="s">
        <v>694</v>
      </c>
      <c r="AM134" s="276" t="s">
        <v>551</v>
      </c>
      <c r="AN134" s="276" t="s">
        <v>695</v>
      </c>
      <c r="AO134" s="276" t="s">
        <v>696</v>
      </c>
      <c r="AP134" s="276" t="s">
        <v>697</v>
      </c>
      <c r="AQ134" s="276">
        <v>316</v>
      </c>
      <c r="AR134" s="276" t="s">
        <v>698</v>
      </c>
      <c r="AS134" s="173">
        <v>0</v>
      </c>
      <c r="AT134" s="173">
        <v>0</v>
      </c>
      <c r="AU134" s="173">
        <v>0</v>
      </c>
      <c r="AV134" s="174">
        <v>0</v>
      </c>
      <c r="AW134" s="173">
        <f>AT134-AV134</f>
        <v>0</v>
      </c>
      <c r="AX134" s="173">
        <f>AV134-AT134</f>
        <v>0</v>
      </c>
      <c r="AY134" s="174"/>
      <c r="AZ134" s="174"/>
      <c r="BA134" s="224"/>
      <c r="BB134" s="174"/>
      <c r="BC134" s="225"/>
      <c r="BD134" s="298" t="s">
        <v>151</v>
      </c>
      <c r="BE134" s="201">
        <v>0</v>
      </c>
      <c r="BF134" s="216"/>
      <c r="BG134" s="216"/>
      <c r="BI134" s="199" t="str">
        <f>AJ134 &amp; BE134</f>
        <v>Кредиты0</v>
      </c>
      <c r="BJ134" s="216"/>
      <c r="BK134" s="216"/>
      <c r="BL134" s="216"/>
      <c r="BM134" s="216"/>
      <c r="BX134" s="199" t="str">
        <f>AJ134 &amp; AK134</f>
        <v>Кредитыда</v>
      </c>
    </row>
    <row r="135" spans="3:76" ht="15" customHeight="1" thickBot="1">
      <c r="C135" s="282"/>
      <c r="D135" s="355"/>
      <c r="E135" s="357"/>
      <c r="F135" s="357"/>
      <c r="G135" s="357"/>
      <c r="H135" s="357"/>
      <c r="I135" s="357"/>
      <c r="J135" s="357"/>
      <c r="K135" s="371"/>
      <c r="L135" s="371"/>
      <c r="M135" s="373"/>
      <c r="N135" s="373"/>
      <c r="O135" s="361"/>
      <c r="P135" s="363"/>
      <c r="Q135" s="365"/>
      <c r="R135" s="367"/>
      <c r="S135" s="369"/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172"/>
      <c r="AI135" s="189" t="s">
        <v>116</v>
      </c>
      <c r="AJ135" s="239" t="s">
        <v>198</v>
      </c>
      <c r="AK135" s="276" t="s">
        <v>17</v>
      </c>
      <c r="AL135" s="276" t="s">
        <v>694</v>
      </c>
      <c r="AM135" s="276" t="s">
        <v>551</v>
      </c>
      <c r="AN135" s="276" t="s">
        <v>695</v>
      </c>
      <c r="AO135" s="276" t="s">
        <v>696</v>
      </c>
      <c r="AP135" s="276" t="s">
        <v>697</v>
      </c>
      <c r="AQ135" s="276">
        <v>316</v>
      </c>
      <c r="AR135" s="276" t="s">
        <v>698</v>
      </c>
      <c r="AS135" s="173">
        <v>5564.86</v>
      </c>
      <c r="AT135" s="173">
        <v>0</v>
      </c>
      <c r="AU135" s="173">
        <v>0</v>
      </c>
      <c r="AV135" s="174">
        <v>0</v>
      </c>
      <c r="AW135" s="173">
        <f>AT135-AV135</f>
        <v>0</v>
      </c>
      <c r="AX135" s="173">
        <f>AV135-AT135</f>
        <v>0</v>
      </c>
      <c r="AY135" s="174"/>
      <c r="AZ135" s="174"/>
      <c r="BA135" s="224"/>
      <c r="BB135" s="174"/>
      <c r="BC135" s="225"/>
      <c r="BD135" s="298" t="s">
        <v>151</v>
      </c>
      <c r="BE135" s="201">
        <v>0</v>
      </c>
      <c r="BF135" s="216"/>
      <c r="BG135" s="216"/>
      <c r="BI135" s="199" t="str">
        <f>AJ135 &amp; BE135</f>
        <v>Амортизационные отчисления0</v>
      </c>
      <c r="BJ135" s="216"/>
      <c r="BK135" s="216"/>
      <c r="BL135" s="216"/>
      <c r="BM135" s="216"/>
      <c r="BX135" s="199" t="str">
        <f>AJ135 &amp; AK135</f>
        <v>Амортизационные отчисленияда</v>
      </c>
    </row>
    <row r="136" spans="3:76" ht="11.25" customHeight="1">
      <c r="C136" s="282"/>
      <c r="D136" s="354">
        <v>24</v>
      </c>
      <c r="E136" s="356" t="s">
        <v>618</v>
      </c>
      <c r="F136" s="356" t="s">
        <v>619</v>
      </c>
      <c r="G136" s="356" t="s">
        <v>645</v>
      </c>
      <c r="H136" s="356" t="s">
        <v>621</v>
      </c>
      <c r="I136" s="356" t="s">
        <v>621</v>
      </c>
      <c r="J136" s="356" t="s">
        <v>622</v>
      </c>
      <c r="K136" s="370">
        <v>10</v>
      </c>
      <c r="L136" s="370">
        <v>2028</v>
      </c>
      <c r="M136" s="372" t="s">
        <v>190</v>
      </c>
      <c r="N136" s="372">
        <v>2028</v>
      </c>
      <c r="O136" s="360">
        <v>0</v>
      </c>
      <c r="P136" s="362">
        <v>0</v>
      </c>
      <c r="Q136" s="148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201"/>
      <c r="BF136" s="200"/>
      <c r="BG136" s="200"/>
      <c r="BH136" s="200"/>
      <c r="BI136" s="200"/>
      <c r="BJ136" s="200"/>
      <c r="BK136" s="200"/>
    </row>
    <row r="137" spans="3:76" ht="11.25" customHeight="1">
      <c r="C137" s="282"/>
      <c r="D137" s="355"/>
      <c r="E137" s="357"/>
      <c r="F137" s="357"/>
      <c r="G137" s="357"/>
      <c r="H137" s="357"/>
      <c r="I137" s="357"/>
      <c r="J137" s="357"/>
      <c r="K137" s="371"/>
      <c r="L137" s="371"/>
      <c r="M137" s="373"/>
      <c r="N137" s="373"/>
      <c r="O137" s="361"/>
      <c r="P137" s="363"/>
      <c r="Q137" s="364"/>
      <c r="R137" s="366">
        <v>1</v>
      </c>
      <c r="S137" s="368" t="s">
        <v>664</v>
      </c>
      <c r="T137" s="368"/>
      <c r="U137" s="368"/>
      <c r="V137" s="368"/>
      <c r="W137" s="368"/>
      <c r="X137" s="368"/>
      <c r="Y137" s="368"/>
      <c r="Z137" s="368"/>
      <c r="AA137" s="368"/>
      <c r="AB137" s="368"/>
      <c r="AC137" s="368"/>
      <c r="AD137" s="368"/>
      <c r="AE137" s="368"/>
      <c r="AF137" s="368"/>
      <c r="AG137" s="368"/>
      <c r="AH137" s="184"/>
      <c r="AI137" s="191"/>
      <c r="AJ137" s="190"/>
      <c r="AK137" s="190"/>
      <c r="AL137" s="190"/>
      <c r="AM137" s="190"/>
      <c r="AN137" s="190"/>
      <c r="AO137" s="190"/>
      <c r="AP137" s="190"/>
      <c r="AQ137" s="190"/>
      <c r="AR137" s="190"/>
      <c r="AS137" s="149"/>
      <c r="AT137" s="149"/>
      <c r="AU137" s="149"/>
      <c r="AV137" s="149"/>
      <c r="AW137" s="149"/>
      <c r="AX137" s="149"/>
      <c r="AY137" s="100"/>
      <c r="AZ137" s="100"/>
      <c r="BA137" s="100"/>
      <c r="BB137" s="100"/>
      <c r="BC137" s="100"/>
      <c r="BD137" s="100"/>
      <c r="BE137" s="201"/>
      <c r="BF137" s="216"/>
      <c r="BG137" s="216"/>
      <c r="BH137" s="216"/>
      <c r="BI137" s="200"/>
      <c r="BJ137" s="216"/>
      <c r="BK137" s="216"/>
      <c r="BL137" s="216"/>
      <c r="BM137" s="216"/>
      <c r="BN137" s="216"/>
    </row>
    <row r="138" spans="3:76" ht="15" customHeight="1">
      <c r="C138" s="282"/>
      <c r="D138" s="355"/>
      <c r="E138" s="357"/>
      <c r="F138" s="357"/>
      <c r="G138" s="357"/>
      <c r="H138" s="357"/>
      <c r="I138" s="357"/>
      <c r="J138" s="357"/>
      <c r="K138" s="371"/>
      <c r="L138" s="371"/>
      <c r="M138" s="373"/>
      <c r="N138" s="373"/>
      <c r="O138" s="361"/>
      <c r="P138" s="363"/>
      <c r="Q138" s="365"/>
      <c r="R138" s="367"/>
      <c r="S138" s="369"/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172"/>
      <c r="AI138" s="189" t="s">
        <v>241</v>
      </c>
      <c r="AJ138" s="239" t="s">
        <v>217</v>
      </c>
      <c r="AK138" s="276" t="s">
        <v>17</v>
      </c>
      <c r="AL138" s="276" t="s">
        <v>694</v>
      </c>
      <c r="AM138" s="276" t="s">
        <v>551</v>
      </c>
      <c r="AN138" s="276" t="s">
        <v>695</v>
      </c>
      <c r="AO138" s="276" t="s">
        <v>696</v>
      </c>
      <c r="AP138" s="276" t="s">
        <v>697</v>
      </c>
      <c r="AQ138" s="276">
        <v>316</v>
      </c>
      <c r="AR138" s="276" t="s">
        <v>698</v>
      </c>
      <c r="AS138" s="173">
        <v>7653.43</v>
      </c>
      <c r="AT138" s="173">
        <v>0</v>
      </c>
      <c r="AU138" s="173">
        <v>0</v>
      </c>
      <c r="AV138" s="174">
        <v>0</v>
      </c>
      <c r="AW138" s="173">
        <f>AT138-AV138</f>
        <v>0</v>
      </c>
      <c r="AX138" s="173">
        <f>AV138-AT138</f>
        <v>0</v>
      </c>
      <c r="AY138" s="174"/>
      <c r="AZ138" s="174"/>
      <c r="BA138" s="224"/>
      <c r="BB138" s="174"/>
      <c r="BC138" s="225"/>
      <c r="BD138" s="298" t="s">
        <v>151</v>
      </c>
      <c r="BE138" s="201">
        <v>0</v>
      </c>
      <c r="BF138" s="216"/>
      <c r="BG138" s="216"/>
      <c r="BI138" s="199" t="str">
        <f>AJ138 &amp; BE138</f>
        <v>Прибыль направляемая на инвестиции0</v>
      </c>
      <c r="BJ138" s="216"/>
      <c r="BK138" s="216"/>
      <c r="BL138" s="216"/>
      <c r="BM138" s="216"/>
      <c r="BX138" s="199" t="str">
        <f>AJ138 &amp; AK138</f>
        <v>Прибыль направляемая на инвестициида</v>
      </c>
    </row>
    <row r="139" spans="3:76" ht="15" customHeight="1" thickBot="1">
      <c r="C139" s="282"/>
      <c r="D139" s="355"/>
      <c r="E139" s="357"/>
      <c r="F139" s="357"/>
      <c r="G139" s="357"/>
      <c r="H139" s="357"/>
      <c r="I139" s="357"/>
      <c r="J139" s="357"/>
      <c r="K139" s="371"/>
      <c r="L139" s="371"/>
      <c r="M139" s="373"/>
      <c r="N139" s="373"/>
      <c r="O139" s="361"/>
      <c r="P139" s="363"/>
      <c r="Q139" s="365"/>
      <c r="R139" s="367"/>
      <c r="S139" s="369"/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172"/>
      <c r="AI139" s="189" t="s">
        <v>115</v>
      </c>
      <c r="AJ139" s="239" t="s">
        <v>198</v>
      </c>
      <c r="AK139" s="276" t="s">
        <v>17</v>
      </c>
      <c r="AL139" s="276" t="s">
        <v>694</v>
      </c>
      <c r="AM139" s="276" t="s">
        <v>551</v>
      </c>
      <c r="AN139" s="276" t="s">
        <v>695</v>
      </c>
      <c r="AO139" s="276" t="s">
        <v>696</v>
      </c>
      <c r="AP139" s="276" t="s">
        <v>697</v>
      </c>
      <c r="AQ139" s="276">
        <v>316</v>
      </c>
      <c r="AR139" s="276" t="s">
        <v>698</v>
      </c>
      <c r="AS139" s="173">
        <v>9128.57</v>
      </c>
      <c r="AT139" s="173">
        <v>0</v>
      </c>
      <c r="AU139" s="173">
        <v>0</v>
      </c>
      <c r="AV139" s="174">
        <v>0</v>
      </c>
      <c r="AW139" s="173">
        <f>AT139-AV139</f>
        <v>0</v>
      </c>
      <c r="AX139" s="173">
        <f>AV139-AT139</f>
        <v>0</v>
      </c>
      <c r="AY139" s="174"/>
      <c r="AZ139" s="174"/>
      <c r="BA139" s="224"/>
      <c r="BB139" s="174"/>
      <c r="BC139" s="225"/>
      <c r="BD139" s="298" t="s">
        <v>151</v>
      </c>
      <c r="BE139" s="201">
        <v>0</v>
      </c>
      <c r="BF139" s="216"/>
      <c r="BG139" s="216"/>
      <c r="BI139" s="199" t="str">
        <f>AJ139 &amp; BE139</f>
        <v>Амортизационные отчисления0</v>
      </c>
      <c r="BJ139" s="216"/>
      <c r="BK139" s="216"/>
      <c r="BL139" s="216"/>
      <c r="BM139" s="216"/>
      <c r="BX139" s="199" t="str">
        <f>AJ139 &amp; AK139</f>
        <v>Амортизационные отчисленияда</v>
      </c>
    </row>
    <row r="140" spans="3:76" ht="11.25" customHeight="1">
      <c r="C140" s="282"/>
      <c r="D140" s="354">
        <v>25</v>
      </c>
      <c r="E140" s="356" t="s">
        <v>618</v>
      </c>
      <c r="F140" s="356" t="s">
        <v>619</v>
      </c>
      <c r="G140" s="356" t="s">
        <v>646</v>
      </c>
      <c r="H140" s="356" t="s">
        <v>621</v>
      </c>
      <c r="I140" s="356" t="s">
        <v>621</v>
      </c>
      <c r="J140" s="356" t="s">
        <v>622</v>
      </c>
      <c r="K140" s="370">
        <v>0</v>
      </c>
      <c r="L140" s="370">
        <v>2031</v>
      </c>
      <c r="M140" s="372" t="s">
        <v>190</v>
      </c>
      <c r="N140" s="372">
        <v>2031</v>
      </c>
      <c r="O140" s="360">
        <v>0</v>
      </c>
      <c r="P140" s="362">
        <v>0</v>
      </c>
      <c r="Q140" s="148"/>
      <c r="R140" s="147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201"/>
      <c r="BF140" s="200"/>
      <c r="BG140" s="200"/>
      <c r="BH140" s="200"/>
      <c r="BI140" s="200"/>
      <c r="BJ140" s="200"/>
      <c r="BK140" s="200"/>
    </row>
    <row r="141" spans="3:76" ht="11.25" customHeight="1">
      <c r="C141" s="282"/>
      <c r="D141" s="355"/>
      <c r="E141" s="357"/>
      <c r="F141" s="357"/>
      <c r="G141" s="357"/>
      <c r="H141" s="357"/>
      <c r="I141" s="357"/>
      <c r="J141" s="357"/>
      <c r="K141" s="371"/>
      <c r="L141" s="371"/>
      <c r="M141" s="373"/>
      <c r="N141" s="373"/>
      <c r="O141" s="361"/>
      <c r="P141" s="363"/>
      <c r="Q141" s="364"/>
      <c r="R141" s="366">
        <v>1</v>
      </c>
      <c r="S141" s="368" t="s">
        <v>664</v>
      </c>
      <c r="T141" s="368"/>
      <c r="U141" s="368"/>
      <c r="V141" s="368"/>
      <c r="W141" s="368"/>
      <c r="X141" s="368"/>
      <c r="Y141" s="368"/>
      <c r="Z141" s="368"/>
      <c r="AA141" s="368"/>
      <c r="AB141" s="368"/>
      <c r="AC141" s="368"/>
      <c r="AD141" s="368"/>
      <c r="AE141" s="368"/>
      <c r="AF141" s="368"/>
      <c r="AG141" s="368"/>
      <c r="AH141" s="184"/>
      <c r="AI141" s="191"/>
      <c r="AJ141" s="190"/>
      <c r="AK141" s="190"/>
      <c r="AL141" s="190"/>
      <c r="AM141" s="190"/>
      <c r="AN141" s="190"/>
      <c r="AO141" s="190"/>
      <c r="AP141" s="190"/>
      <c r="AQ141" s="190"/>
      <c r="AR141" s="190"/>
      <c r="AS141" s="149"/>
      <c r="AT141" s="149"/>
      <c r="AU141" s="149"/>
      <c r="AV141" s="149"/>
      <c r="AW141" s="149"/>
      <c r="AX141" s="149"/>
      <c r="AY141" s="100"/>
      <c r="AZ141" s="100"/>
      <c r="BA141" s="100"/>
      <c r="BB141" s="100"/>
      <c r="BC141" s="100"/>
      <c r="BD141" s="100"/>
      <c r="BE141" s="201"/>
      <c r="BF141" s="216"/>
      <c r="BG141" s="216"/>
      <c r="BH141" s="216"/>
      <c r="BI141" s="200"/>
      <c r="BJ141" s="216"/>
      <c r="BK141" s="216"/>
      <c r="BL141" s="216"/>
      <c r="BM141" s="216"/>
      <c r="BN141" s="216"/>
    </row>
    <row r="142" spans="3:76" ht="15" customHeight="1">
      <c r="C142" s="282"/>
      <c r="D142" s="355"/>
      <c r="E142" s="357"/>
      <c r="F142" s="357"/>
      <c r="G142" s="357"/>
      <c r="H142" s="357"/>
      <c r="I142" s="357"/>
      <c r="J142" s="357"/>
      <c r="K142" s="371"/>
      <c r="L142" s="371"/>
      <c r="M142" s="373"/>
      <c r="N142" s="373"/>
      <c r="O142" s="361"/>
      <c r="P142" s="363"/>
      <c r="Q142" s="365"/>
      <c r="R142" s="367"/>
      <c r="S142" s="369"/>
      <c r="T142" s="369"/>
      <c r="U142" s="369"/>
      <c r="V142" s="369"/>
      <c r="W142" s="369"/>
      <c r="X142" s="369"/>
      <c r="Y142" s="369"/>
      <c r="Z142" s="369"/>
      <c r="AA142" s="369"/>
      <c r="AB142" s="369"/>
      <c r="AC142" s="369"/>
      <c r="AD142" s="369"/>
      <c r="AE142" s="369"/>
      <c r="AF142" s="369"/>
      <c r="AG142" s="369"/>
      <c r="AH142" s="172"/>
      <c r="AI142" s="189" t="s">
        <v>241</v>
      </c>
      <c r="AJ142" s="239" t="s">
        <v>217</v>
      </c>
      <c r="AK142" s="276" t="s">
        <v>17</v>
      </c>
      <c r="AL142" s="276" t="s">
        <v>694</v>
      </c>
      <c r="AM142" s="276" t="s">
        <v>551</v>
      </c>
      <c r="AN142" s="276" t="s">
        <v>695</v>
      </c>
      <c r="AO142" s="276" t="s">
        <v>696</v>
      </c>
      <c r="AP142" s="276" t="s">
        <v>697</v>
      </c>
      <c r="AQ142" s="276">
        <v>316</v>
      </c>
      <c r="AR142" s="276" t="s">
        <v>698</v>
      </c>
      <c r="AS142" s="173">
        <v>0</v>
      </c>
      <c r="AT142" s="173">
        <v>0</v>
      </c>
      <c r="AU142" s="173">
        <v>0</v>
      </c>
      <c r="AV142" s="174">
        <v>0</v>
      </c>
      <c r="AW142" s="173">
        <f>AT142-AV142</f>
        <v>0</v>
      </c>
      <c r="AX142" s="173">
        <f>AV142-AT142</f>
        <v>0</v>
      </c>
      <c r="AY142" s="174"/>
      <c r="AZ142" s="174"/>
      <c r="BA142" s="224"/>
      <c r="BB142" s="174"/>
      <c r="BC142" s="225"/>
      <c r="BD142" s="298" t="s">
        <v>151</v>
      </c>
      <c r="BE142" s="201">
        <v>0</v>
      </c>
      <c r="BF142" s="216"/>
      <c r="BG142" s="216"/>
      <c r="BI142" s="199" t="str">
        <f>AJ142 &amp; BE142</f>
        <v>Прибыль направляемая на инвестиции0</v>
      </c>
      <c r="BJ142" s="216"/>
      <c r="BK142" s="216"/>
      <c r="BL142" s="216"/>
      <c r="BM142" s="216"/>
      <c r="BX142" s="199" t="str">
        <f>AJ142 &amp; AK142</f>
        <v>Прибыль направляемая на инвестициида</v>
      </c>
    </row>
    <row r="143" spans="3:76" ht="15" customHeight="1" thickBot="1">
      <c r="C143" s="282"/>
      <c r="D143" s="355"/>
      <c r="E143" s="357"/>
      <c r="F143" s="357"/>
      <c r="G143" s="357"/>
      <c r="H143" s="357"/>
      <c r="I143" s="357"/>
      <c r="J143" s="357"/>
      <c r="K143" s="371"/>
      <c r="L143" s="371"/>
      <c r="M143" s="373"/>
      <c r="N143" s="373"/>
      <c r="O143" s="361"/>
      <c r="P143" s="363"/>
      <c r="Q143" s="365"/>
      <c r="R143" s="367"/>
      <c r="S143" s="369"/>
      <c r="T143" s="369"/>
      <c r="U143" s="369"/>
      <c r="V143" s="369"/>
      <c r="W143" s="369"/>
      <c r="X143" s="369"/>
      <c r="Y143" s="369"/>
      <c r="Z143" s="369"/>
      <c r="AA143" s="369"/>
      <c r="AB143" s="369"/>
      <c r="AC143" s="369"/>
      <c r="AD143" s="369"/>
      <c r="AE143" s="369"/>
      <c r="AF143" s="369"/>
      <c r="AG143" s="369"/>
      <c r="AH143" s="172"/>
      <c r="AI143" s="189" t="s">
        <v>115</v>
      </c>
      <c r="AJ143" s="239" t="s">
        <v>198</v>
      </c>
      <c r="AK143" s="276" t="s">
        <v>17</v>
      </c>
      <c r="AL143" s="276" t="s">
        <v>694</v>
      </c>
      <c r="AM143" s="276" t="s">
        <v>551</v>
      </c>
      <c r="AN143" s="276" t="s">
        <v>695</v>
      </c>
      <c r="AO143" s="276" t="s">
        <v>696</v>
      </c>
      <c r="AP143" s="276" t="s">
        <v>697</v>
      </c>
      <c r="AQ143" s="276">
        <v>316</v>
      </c>
      <c r="AR143" s="276" t="s">
        <v>698</v>
      </c>
      <c r="AS143" s="173">
        <v>0</v>
      </c>
      <c r="AT143" s="173">
        <v>0</v>
      </c>
      <c r="AU143" s="173">
        <v>0</v>
      </c>
      <c r="AV143" s="174">
        <v>0</v>
      </c>
      <c r="AW143" s="173">
        <f>AT143-AV143</f>
        <v>0</v>
      </c>
      <c r="AX143" s="173">
        <f>AV143-AT143</f>
        <v>0</v>
      </c>
      <c r="AY143" s="174"/>
      <c r="AZ143" s="174"/>
      <c r="BA143" s="224"/>
      <c r="BB143" s="174"/>
      <c r="BC143" s="225"/>
      <c r="BD143" s="298" t="s">
        <v>151</v>
      </c>
      <c r="BE143" s="201">
        <v>0</v>
      </c>
      <c r="BF143" s="216"/>
      <c r="BG143" s="216"/>
      <c r="BI143" s="199" t="str">
        <f>AJ143 &amp; BE143</f>
        <v>Амортизационные отчисления0</v>
      </c>
      <c r="BJ143" s="216"/>
      <c r="BK143" s="216"/>
      <c r="BL143" s="216"/>
      <c r="BM143" s="216"/>
      <c r="BX143" s="199" t="str">
        <f>AJ143 &amp; AK143</f>
        <v>Амортизационные отчисленияда</v>
      </c>
    </row>
    <row r="144" spans="3:76" ht="11.25" customHeight="1">
      <c r="C144" s="282"/>
      <c r="D144" s="354">
        <v>26</v>
      </c>
      <c r="E144" s="356" t="s">
        <v>647</v>
      </c>
      <c r="F144" s="356"/>
      <c r="G144" s="356" t="s">
        <v>648</v>
      </c>
      <c r="H144" s="356" t="s">
        <v>621</v>
      </c>
      <c r="I144" s="356" t="s">
        <v>621</v>
      </c>
      <c r="J144" s="356" t="s">
        <v>622</v>
      </c>
      <c r="K144" s="370">
        <v>1</v>
      </c>
      <c r="L144" s="370">
        <v>2027</v>
      </c>
      <c r="M144" s="372" t="s">
        <v>190</v>
      </c>
      <c r="N144" s="372">
        <v>2027</v>
      </c>
      <c r="O144" s="360">
        <v>0</v>
      </c>
      <c r="P144" s="362">
        <v>0</v>
      </c>
      <c r="Q144" s="148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201"/>
      <c r="BF144" s="200"/>
      <c r="BG144" s="200"/>
      <c r="BH144" s="200"/>
      <c r="BI144" s="200"/>
      <c r="BJ144" s="200"/>
      <c r="BK144" s="200"/>
    </row>
    <row r="145" spans="3:76" ht="11.25" customHeight="1">
      <c r="C145" s="282"/>
      <c r="D145" s="355"/>
      <c r="E145" s="357"/>
      <c r="F145" s="357"/>
      <c r="G145" s="357"/>
      <c r="H145" s="357"/>
      <c r="I145" s="357"/>
      <c r="J145" s="357"/>
      <c r="K145" s="371"/>
      <c r="L145" s="371"/>
      <c r="M145" s="373"/>
      <c r="N145" s="373"/>
      <c r="O145" s="361"/>
      <c r="P145" s="363"/>
      <c r="Q145" s="364"/>
      <c r="R145" s="366">
        <v>1</v>
      </c>
      <c r="S145" s="368" t="s">
        <v>17</v>
      </c>
      <c r="T145" s="368" t="s">
        <v>665</v>
      </c>
      <c r="U145" s="368" t="s">
        <v>666</v>
      </c>
      <c r="V145" s="368" t="s">
        <v>667</v>
      </c>
      <c r="W145" s="368" t="s">
        <v>667</v>
      </c>
      <c r="X145" s="368" t="s">
        <v>622</v>
      </c>
      <c r="Y145" s="368" t="s">
        <v>668</v>
      </c>
      <c r="Z145" s="368" t="s">
        <v>669</v>
      </c>
      <c r="AA145" s="368" t="s">
        <v>670</v>
      </c>
      <c r="AB145" s="368" t="s">
        <v>671</v>
      </c>
      <c r="AC145" s="368" t="s">
        <v>621</v>
      </c>
      <c r="AD145" s="368" t="s">
        <v>621</v>
      </c>
      <c r="AE145" s="368" t="s">
        <v>622</v>
      </c>
      <c r="AF145" s="368" t="s">
        <v>668</v>
      </c>
      <c r="AG145" s="368" t="s">
        <v>669</v>
      </c>
      <c r="AH145" s="184"/>
      <c r="AI145" s="191"/>
      <c r="AJ145" s="190"/>
      <c r="AK145" s="190"/>
      <c r="AL145" s="190"/>
      <c r="AM145" s="190"/>
      <c r="AN145" s="190"/>
      <c r="AO145" s="190"/>
      <c r="AP145" s="190"/>
      <c r="AQ145" s="190"/>
      <c r="AR145" s="190"/>
      <c r="AS145" s="149"/>
      <c r="AT145" s="149"/>
      <c r="AU145" s="149"/>
      <c r="AV145" s="149"/>
      <c r="AW145" s="149"/>
      <c r="AX145" s="149"/>
      <c r="AY145" s="100"/>
      <c r="AZ145" s="100"/>
      <c r="BA145" s="100"/>
      <c r="BB145" s="100"/>
      <c r="BC145" s="100"/>
      <c r="BD145" s="100"/>
      <c r="BE145" s="201"/>
      <c r="BF145" s="216"/>
      <c r="BG145" s="216"/>
      <c r="BH145" s="216"/>
      <c r="BI145" s="200"/>
      <c r="BJ145" s="216"/>
      <c r="BK145" s="216"/>
      <c r="BL145" s="216"/>
      <c r="BM145" s="216"/>
      <c r="BN145" s="216"/>
    </row>
    <row r="146" spans="3:76" ht="15" customHeight="1" thickBot="1">
      <c r="C146" s="282"/>
      <c r="D146" s="355"/>
      <c r="E146" s="357"/>
      <c r="F146" s="357"/>
      <c r="G146" s="357"/>
      <c r="H146" s="357"/>
      <c r="I146" s="357"/>
      <c r="J146" s="357"/>
      <c r="K146" s="371"/>
      <c r="L146" s="371"/>
      <c r="M146" s="373"/>
      <c r="N146" s="373"/>
      <c r="O146" s="361"/>
      <c r="P146" s="363"/>
      <c r="Q146" s="365"/>
      <c r="R146" s="367"/>
      <c r="S146" s="369"/>
      <c r="T146" s="369"/>
      <c r="U146" s="369"/>
      <c r="V146" s="369"/>
      <c r="W146" s="369"/>
      <c r="X146" s="369"/>
      <c r="Y146" s="369"/>
      <c r="Z146" s="369"/>
      <c r="AA146" s="369"/>
      <c r="AB146" s="369"/>
      <c r="AC146" s="369"/>
      <c r="AD146" s="369"/>
      <c r="AE146" s="369"/>
      <c r="AF146" s="369"/>
      <c r="AG146" s="369"/>
      <c r="AH146" s="172"/>
      <c r="AI146" s="189" t="s">
        <v>241</v>
      </c>
      <c r="AJ146" s="238" t="s">
        <v>217</v>
      </c>
      <c r="AK146" s="276" t="s">
        <v>17</v>
      </c>
      <c r="AL146" s="276" t="s">
        <v>694</v>
      </c>
      <c r="AM146" s="276"/>
      <c r="AN146" s="276"/>
      <c r="AO146" s="276"/>
      <c r="AP146" s="276"/>
      <c r="AQ146" s="276"/>
      <c r="AR146" s="276"/>
      <c r="AS146" s="97">
        <v>19340</v>
      </c>
      <c r="AT146" s="173">
        <v>0</v>
      </c>
      <c r="AU146" s="173">
        <v>0</v>
      </c>
      <c r="AV146" s="146">
        <v>0</v>
      </c>
      <c r="AW146" s="173">
        <f>AT146-AV146</f>
        <v>0</v>
      </c>
      <c r="AX146" s="173">
        <f>AV146-AT146</f>
        <v>0</v>
      </c>
      <c r="AY146" s="174"/>
      <c r="AZ146" s="174"/>
      <c r="BA146" s="224"/>
      <c r="BB146" s="174"/>
      <c r="BC146" s="225"/>
      <c r="BD146" s="298" t="s">
        <v>151</v>
      </c>
      <c r="BE146" s="201">
        <v>0</v>
      </c>
      <c r="BF146" s="216"/>
      <c r="BG146" s="216"/>
      <c r="BI146" s="199" t="str">
        <f>AJ146 &amp; BE146</f>
        <v>Прибыль направляемая на инвестиции0</v>
      </c>
      <c r="BJ146" s="216"/>
      <c r="BK146" s="216"/>
      <c r="BL146" s="216"/>
      <c r="BM146" s="216"/>
      <c r="BX146" s="199" t="str">
        <f>AJ146 &amp; AK146</f>
        <v>Прибыль направляемая на инвестициида</v>
      </c>
    </row>
    <row r="147" spans="3:76" ht="11.25" customHeight="1">
      <c r="C147" s="282"/>
      <c r="D147" s="354">
        <v>27</v>
      </c>
      <c r="E147" s="356" t="s">
        <v>647</v>
      </c>
      <c r="F147" s="356"/>
      <c r="G147" s="356" t="s">
        <v>649</v>
      </c>
      <c r="H147" s="356" t="s">
        <v>621</v>
      </c>
      <c r="I147" s="356" t="s">
        <v>621</v>
      </c>
      <c r="J147" s="356" t="s">
        <v>622</v>
      </c>
      <c r="K147" s="370">
        <v>4</v>
      </c>
      <c r="L147" s="370">
        <v>2027</v>
      </c>
      <c r="M147" s="372" t="s">
        <v>190</v>
      </c>
      <c r="N147" s="372">
        <v>2027</v>
      </c>
      <c r="O147" s="360">
        <v>0</v>
      </c>
      <c r="P147" s="362">
        <v>0</v>
      </c>
      <c r="Q147" s="148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201"/>
      <c r="BF147" s="200"/>
      <c r="BG147" s="200"/>
      <c r="BH147" s="200"/>
      <c r="BI147" s="200"/>
      <c r="BJ147" s="200"/>
      <c r="BK147" s="200"/>
    </row>
    <row r="148" spans="3:76" ht="11.25" customHeight="1">
      <c r="C148" s="282"/>
      <c r="D148" s="355"/>
      <c r="E148" s="357"/>
      <c r="F148" s="357"/>
      <c r="G148" s="357"/>
      <c r="H148" s="357"/>
      <c r="I148" s="357"/>
      <c r="J148" s="357"/>
      <c r="K148" s="371"/>
      <c r="L148" s="371"/>
      <c r="M148" s="373"/>
      <c r="N148" s="373"/>
      <c r="O148" s="361"/>
      <c r="P148" s="363"/>
      <c r="Q148" s="364"/>
      <c r="R148" s="366">
        <v>1</v>
      </c>
      <c r="S148" s="368" t="s">
        <v>17</v>
      </c>
      <c r="T148" s="368" t="s">
        <v>672</v>
      </c>
      <c r="U148" s="368" t="s">
        <v>666</v>
      </c>
      <c r="V148" s="368" t="s">
        <v>667</v>
      </c>
      <c r="W148" s="368" t="s">
        <v>667</v>
      </c>
      <c r="X148" s="368" t="s">
        <v>622</v>
      </c>
      <c r="Y148" s="368" t="s">
        <v>668</v>
      </c>
      <c r="Z148" s="368" t="s">
        <v>669</v>
      </c>
      <c r="AA148" s="368" t="s">
        <v>673</v>
      </c>
      <c r="AB148" s="368" t="s">
        <v>674</v>
      </c>
      <c r="AC148" s="368" t="s">
        <v>621</v>
      </c>
      <c r="AD148" s="368" t="s">
        <v>621</v>
      </c>
      <c r="AE148" s="368" t="s">
        <v>622</v>
      </c>
      <c r="AF148" s="368" t="s">
        <v>668</v>
      </c>
      <c r="AG148" s="368" t="s">
        <v>669</v>
      </c>
      <c r="AH148" s="184"/>
      <c r="AI148" s="191"/>
      <c r="AJ148" s="190"/>
      <c r="AK148" s="190"/>
      <c r="AL148" s="190"/>
      <c r="AM148" s="190"/>
      <c r="AN148" s="190"/>
      <c r="AO148" s="190"/>
      <c r="AP148" s="190"/>
      <c r="AQ148" s="190"/>
      <c r="AR148" s="190"/>
      <c r="AS148" s="149"/>
      <c r="AT148" s="149"/>
      <c r="AU148" s="149"/>
      <c r="AV148" s="149"/>
      <c r="AW148" s="149"/>
      <c r="AX148" s="149"/>
      <c r="AY148" s="100"/>
      <c r="AZ148" s="100"/>
      <c r="BA148" s="100"/>
      <c r="BB148" s="100"/>
      <c r="BC148" s="100"/>
      <c r="BD148" s="100"/>
      <c r="BE148" s="201"/>
      <c r="BF148" s="216"/>
      <c r="BG148" s="216"/>
      <c r="BH148" s="216"/>
      <c r="BI148" s="200"/>
      <c r="BJ148" s="216"/>
      <c r="BK148" s="216"/>
      <c r="BL148" s="216"/>
      <c r="BM148" s="216"/>
      <c r="BN148" s="216"/>
    </row>
    <row r="149" spans="3:76" ht="15" customHeight="1">
      <c r="C149" s="282"/>
      <c r="D149" s="355"/>
      <c r="E149" s="357"/>
      <c r="F149" s="357"/>
      <c r="G149" s="357"/>
      <c r="H149" s="357"/>
      <c r="I149" s="357"/>
      <c r="J149" s="357"/>
      <c r="K149" s="371"/>
      <c r="L149" s="371"/>
      <c r="M149" s="373"/>
      <c r="N149" s="373"/>
      <c r="O149" s="361"/>
      <c r="P149" s="363"/>
      <c r="Q149" s="365"/>
      <c r="R149" s="367"/>
      <c r="S149" s="369"/>
      <c r="T149" s="369"/>
      <c r="U149" s="369"/>
      <c r="V149" s="369"/>
      <c r="W149" s="369"/>
      <c r="X149" s="369"/>
      <c r="Y149" s="369"/>
      <c r="Z149" s="369"/>
      <c r="AA149" s="369"/>
      <c r="AB149" s="369"/>
      <c r="AC149" s="369"/>
      <c r="AD149" s="369"/>
      <c r="AE149" s="369"/>
      <c r="AF149" s="369"/>
      <c r="AG149" s="369"/>
      <c r="AH149" s="172"/>
      <c r="AI149" s="189" t="s">
        <v>241</v>
      </c>
      <c r="AJ149" s="239" t="s">
        <v>198</v>
      </c>
      <c r="AK149" s="276" t="s">
        <v>17</v>
      </c>
      <c r="AL149" s="276" t="s">
        <v>694</v>
      </c>
      <c r="AM149" s="276"/>
      <c r="AN149" s="276"/>
      <c r="AO149" s="276"/>
      <c r="AP149" s="276"/>
      <c r="AQ149" s="276"/>
      <c r="AR149" s="276"/>
      <c r="AS149" s="173">
        <v>152295.57999999999</v>
      </c>
      <c r="AT149" s="173">
        <v>0</v>
      </c>
      <c r="AU149" s="173">
        <v>0</v>
      </c>
      <c r="AV149" s="174">
        <v>0</v>
      </c>
      <c r="AW149" s="173">
        <f>AT149-AV149</f>
        <v>0</v>
      </c>
      <c r="AX149" s="173">
        <f>AV149-AT149</f>
        <v>0</v>
      </c>
      <c r="AY149" s="174"/>
      <c r="AZ149" s="174"/>
      <c r="BA149" s="224"/>
      <c r="BB149" s="174"/>
      <c r="BC149" s="225"/>
      <c r="BD149" s="298" t="s">
        <v>151</v>
      </c>
      <c r="BE149" s="201">
        <v>0</v>
      </c>
      <c r="BF149" s="216"/>
      <c r="BG149" s="216"/>
      <c r="BI149" s="199" t="str">
        <f>AJ149 &amp; BE149</f>
        <v>Амортизационные отчисления0</v>
      </c>
      <c r="BJ149" s="216"/>
      <c r="BK149" s="216"/>
      <c r="BL149" s="216"/>
      <c r="BM149" s="216"/>
      <c r="BX149" s="199" t="str">
        <f>AJ149 &amp; AK149</f>
        <v>Амортизационные отчисленияда</v>
      </c>
    </row>
    <row r="150" spans="3:76" ht="15" customHeight="1">
      <c r="C150" s="282"/>
      <c r="D150" s="355"/>
      <c r="E150" s="357"/>
      <c r="F150" s="357"/>
      <c r="G150" s="357"/>
      <c r="H150" s="357"/>
      <c r="I150" s="357"/>
      <c r="J150" s="357"/>
      <c r="K150" s="371"/>
      <c r="L150" s="371"/>
      <c r="M150" s="373"/>
      <c r="N150" s="373"/>
      <c r="O150" s="361"/>
      <c r="P150" s="363"/>
      <c r="Q150" s="365"/>
      <c r="R150" s="367"/>
      <c r="S150" s="369"/>
      <c r="T150" s="369"/>
      <c r="U150" s="369"/>
      <c r="V150" s="369"/>
      <c r="W150" s="369"/>
      <c r="X150" s="369"/>
      <c r="Y150" s="369"/>
      <c r="Z150" s="369"/>
      <c r="AA150" s="369"/>
      <c r="AB150" s="369"/>
      <c r="AC150" s="369"/>
      <c r="AD150" s="369"/>
      <c r="AE150" s="369"/>
      <c r="AF150" s="369"/>
      <c r="AG150" s="369"/>
      <c r="AH150" s="172"/>
      <c r="AI150" s="189" t="s">
        <v>115</v>
      </c>
      <c r="AJ150" s="239" t="s">
        <v>217</v>
      </c>
      <c r="AK150" s="276" t="s">
        <v>17</v>
      </c>
      <c r="AL150" s="276" t="s">
        <v>694</v>
      </c>
      <c r="AM150" s="276"/>
      <c r="AN150" s="276"/>
      <c r="AO150" s="276"/>
      <c r="AP150" s="276"/>
      <c r="AQ150" s="276"/>
      <c r="AR150" s="276"/>
      <c r="AS150" s="173">
        <v>59550.05</v>
      </c>
      <c r="AT150" s="173">
        <v>0</v>
      </c>
      <c r="AU150" s="173">
        <v>0</v>
      </c>
      <c r="AV150" s="174">
        <v>0</v>
      </c>
      <c r="AW150" s="173">
        <f>AT150-AV150</f>
        <v>0</v>
      </c>
      <c r="AX150" s="173">
        <f>AV150-AT150</f>
        <v>0</v>
      </c>
      <c r="AY150" s="174"/>
      <c r="AZ150" s="174"/>
      <c r="BA150" s="224"/>
      <c r="BB150" s="174"/>
      <c r="BC150" s="225"/>
      <c r="BD150" s="298" t="s">
        <v>151</v>
      </c>
      <c r="BE150" s="201">
        <v>0</v>
      </c>
      <c r="BF150" s="216"/>
      <c r="BG150" s="216"/>
      <c r="BI150" s="199" t="str">
        <f>AJ150 &amp; BE150</f>
        <v>Прибыль направляемая на инвестиции0</v>
      </c>
      <c r="BJ150" s="216"/>
      <c r="BK150" s="216"/>
      <c r="BL150" s="216"/>
      <c r="BM150" s="216"/>
      <c r="BX150" s="199" t="str">
        <f>AJ150 &amp; AK150</f>
        <v>Прибыль направляемая на инвестициида</v>
      </c>
    </row>
    <row r="151" spans="3:76" ht="15" customHeight="1" thickBot="1">
      <c r="C151" s="282"/>
      <c r="D151" s="355"/>
      <c r="E151" s="357"/>
      <c r="F151" s="357"/>
      <c r="G151" s="357"/>
      <c r="H151" s="357"/>
      <c r="I151" s="357"/>
      <c r="J151" s="357"/>
      <c r="K151" s="371"/>
      <c r="L151" s="371"/>
      <c r="M151" s="373"/>
      <c r="N151" s="373"/>
      <c r="O151" s="361"/>
      <c r="P151" s="363"/>
      <c r="Q151" s="365"/>
      <c r="R151" s="367"/>
      <c r="S151" s="369"/>
      <c r="T151" s="369"/>
      <c r="U151" s="369"/>
      <c r="V151" s="369"/>
      <c r="W151" s="369"/>
      <c r="X151" s="369"/>
      <c r="Y151" s="369"/>
      <c r="Z151" s="369"/>
      <c r="AA151" s="369"/>
      <c r="AB151" s="369"/>
      <c r="AC151" s="369"/>
      <c r="AD151" s="369"/>
      <c r="AE151" s="369"/>
      <c r="AF151" s="369"/>
      <c r="AG151" s="369"/>
      <c r="AH151" s="172"/>
      <c r="AI151" s="189" t="s">
        <v>116</v>
      </c>
      <c r="AJ151" s="239" t="s">
        <v>203</v>
      </c>
      <c r="AK151" s="276" t="s">
        <v>17</v>
      </c>
      <c r="AL151" s="276" t="s">
        <v>694</v>
      </c>
      <c r="AM151" s="276"/>
      <c r="AN151" s="276"/>
      <c r="AO151" s="276"/>
      <c r="AP151" s="276"/>
      <c r="AQ151" s="276"/>
      <c r="AR151" s="276"/>
      <c r="AS151" s="173">
        <v>5002.8900000000003</v>
      </c>
      <c r="AT151" s="173">
        <v>0</v>
      </c>
      <c r="AU151" s="173">
        <v>0</v>
      </c>
      <c r="AV151" s="174">
        <v>0</v>
      </c>
      <c r="AW151" s="173">
        <f>AT151-AV151</f>
        <v>0</v>
      </c>
      <c r="AX151" s="173">
        <f>AV151-AT151</f>
        <v>0</v>
      </c>
      <c r="AY151" s="174"/>
      <c r="AZ151" s="174"/>
      <c r="BA151" s="224"/>
      <c r="BB151" s="174"/>
      <c r="BC151" s="225"/>
      <c r="BD151" s="298" t="s">
        <v>151</v>
      </c>
      <c r="BE151" s="201">
        <v>0</v>
      </c>
      <c r="BF151" s="216"/>
      <c r="BG151" s="216"/>
      <c r="BI151" s="199" t="str">
        <f>AJ151 &amp; BE151</f>
        <v>Кредиты0</v>
      </c>
      <c r="BJ151" s="216"/>
      <c r="BK151" s="216"/>
      <c r="BL151" s="216"/>
      <c r="BM151" s="216"/>
      <c r="BX151" s="199" t="str">
        <f>AJ151 &amp; AK151</f>
        <v>Кредитыда</v>
      </c>
    </row>
    <row r="152" spans="3:76" ht="11.25" customHeight="1">
      <c r="C152" s="282"/>
      <c r="D152" s="354">
        <v>28</v>
      </c>
      <c r="E152" s="356" t="s">
        <v>618</v>
      </c>
      <c r="F152" s="356" t="s">
        <v>619</v>
      </c>
      <c r="G152" s="356" t="s">
        <v>650</v>
      </c>
      <c r="H152" s="356" t="s">
        <v>621</v>
      </c>
      <c r="I152" s="356" t="s">
        <v>621</v>
      </c>
      <c r="J152" s="356" t="s">
        <v>622</v>
      </c>
      <c r="K152" s="370">
        <v>1</v>
      </c>
      <c r="L152" s="370">
        <v>2020</v>
      </c>
      <c r="M152" s="372" t="s">
        <v>190</v>
      </c>
      <c r="N152" s="372">
        <v>2021</v>
      </c>
      <c r="O152" s="360">
        <v>0</v>
      </c>
      <c r="P152" s="362">
        <v>0</v>
      </c>
      <c r="Q152" s="148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201"/>
      <c r="BF152" s="200"/>
      <c r="BG152" s="200"/>
      <c r="BH152" s="200"/>
      <c r="BI152" s="200"/>
      <c r="BJ152" s="200"/>
      <c r="BK152" s="200"/>
    </row>
    <row r="153" spans="3:76" ht="11.25" customHeight="1">
      <c r="C153" s="282"/>
      <c r="D153" s="355"/>
      <c r="E153" s="357"/>
      <c r="F153" s="357"/>
      <c r="G153" s="357"/>
      <c r="H153" s="357"/>
      <c r="I153" s="357"/>
      <c r="J153" s="357"/>
      <c r="K153" s="371"/>
      <c r="L153" s="371"/>
      <c r="M153" s="373"/>
      <c r="N153" s="373"/>
      <c r="O153" s="361"/>
      <c r="P153" s="363"/>
      <c r="Q153" s="364"/>
      <c r="R153" s="366">
        <v>1</v>
      </c>
      <c r="S153" s="368" t="s">
        <v>17</v>
      </c>
      <c r="T153" s="368" t="s">
        <v>675</v>
      </c>
      <c r="U153" s="368" t="s">
        <v>666</v>
      </c>
      <c r="V153" s="368" t="s">
        <v>667</v>
      </c>
      <c r="W153" s="368" t="s">
        <v>667</v>
      </c>
      <c r="X153" s="368" t="s">
        <v>622</v>
      </c>
      <c r="Y153" s="368" t="s">
        <v>668</v>
      </c>
      <c r="Z153" s="368" t="s">
        <v>669</v>
      </c>
      <c r="AA153" s="368" t="s">
        <v>676</v>
      </c>
      <c r="AB153" s="368" t="s">
        <v>677</v>
      </c>
      <c r="AC153" s="368" t="s">
        <v>621</v>
      </c>
      <c r="AD153" s="368" t="s">
        <v>621</v>
      </c>
      <c r="AE153" s="368" t="s">
        <v>622</v>
      </c>
      <c r="AF153" s="368" t="s">
        <v>668</v>
      </c>
      <c r="AG153" s="368" t="s">
        <v>669</v>
      </c>
      <c r="AH153" s="184"/>
      <c r="AI153" s="191"/>
      <c r="AJ153" s="190"/>
      <c r="AK153" s="190"/>
      <c r="AL153" s="190"/>
      <c r="AM153" s="190"/>
      <c r="AN153" s="190"/>
      <c r="AO153" s="190"/>
      <c r="AP153" s="190"/>
      <c r="AQ153" s="190"/>
      <c r="AR153" s="190"/>
      <c r="AS153" s="149"/>
      <c r="AT153" s="149"/>
      <c r="AU153" s="149"/>
      <c r="AV153" s="149"/>
      <c r="AW153" s="149"/>
      <c r="AX153" s="149"/>
      <c r="AY153" s="100"/>
      <c r="AZ153" s="100"/>
      <c r="BA153" s="100"/>
      <c r="BB153" s="100"/>
      <c r="BC153" s="100"/>
      <c r="BD153" s="100"/>
      <c r="BE153" s="201"/>
      <c r="BF153" s="216"/>
      <c r="BG153" s="216"/>
      <c r="BH153" s="216"/>
      <c r="BI153" s="200"/>
      <c r="BJ153" s="216"/>
      <c r="BK153" s="216"/>
      <c r="BL153" s="216"/>
      <c r="BM153" s="216"/>
      <c r="BN153" s="216"/>
    </row>
    <row r="154" spans="3:76" ht="69.75" customHeight="1" thickBot="1">
      <c r="C154" s="282"/>
      <c r="D154" s="355"/>
      <c r="E154" s="357"/>
      <c r="F154" s="357"/>
      <c r="G154" s="357"/>
      <c r="H154" s="357"/>
      <c r="I154" s="357"/>
      <c r="J154" s="357"/>
      <c r="K154" s="371"/>
      <c r="L154" s="371"/>
      <c r="M154" s="373"/>
      <c r="N154" s="373"/>
      <c r="O154" s="361"/>
      <c r="P154" s="363"/>
      <c r="Q154" s="365"/>
      <c r="R154" s="367"/>
      <c r="S154" s="369"/>
      <c r="T154" s="369"/>
      <c r="U154" s="369"/>
      <c r="V154" s="369"/>
      <c r="W154" s="369"/>
      <c r="X154" s="369"/>
      <c r="Y154" s="369"/>
      <c r="Z154" s="369"/>
      <c r="AA154" s="369"/>
      <c r="AB154" s="369"/>
      <c r="AC154" s="369"/>
      <c r="AD154" s="369"/>
      <c r="AE154" s="369"/>
      <c r="AF154" s="369"/>
      <c r="AG154" s="369"/>
      <c r="AH154" s="172"/>
      <c r="AI154" s="189" t="s">
        <v>241</v>
      </c>
      <c r="AJ154" s="238" t="s">
        <v>198</v>
      </c>
      <c r="AK154" s="276" t="s">
        <v>17</v>
      </c>
      <c r="AL154" s="276" t="s">
        <v>694</v>
      </c>
      <c r="AM154" s="276"/>
      <c r="AN154" s="276"/>
      <c r="AO154" s="276"/>
      <c r="AP154" s="276"/>
      <c r="AQ154" s="276"/>
      <c r="AR154" s="276"/>
      <c r="AS154" s="97">
        <v>1901.91</v>
      </c>
      <c r="AT154" s="173">
        <v>1901.91</v>
      </c>
      <c r="AU154" s="173">
        <v>0</v>
      </c>
      <c r="AV154" s="146">
        <v>0</v>
      </c>
      <c r="AW154" s="173">
        <f>AT154-AV154</f>
        <v>1901.91</v>
      </c>
      <c r="AX154" s="173">
        <f>AV154-AT154</f>
        <v>-1901.91</v>
      </c>
      <c r="AY154" s="174"/>
      <c r="AZ154" s="174"/>
      <c r="BA154" s="296" t="s">
        <v>749</v>
      </c>
      <c r="BB154" s="174">
        <f>AW154</f>
        <v>1901.91</v>
      </c>
      <c r="BC154" s="297" t="s">
        <v>750</v>
      </c>
      <c r="BD154" s="298" t="s">
        <v>151</v>
      </c>
      <c r="BE154" s="201">
        <v>0</v>
      </c>
      <c r="BF154" s="216"/>
      <c r="BG154" s="216"/>
      <c r="BI154" s="199" t="str">
        <f>AJ154 &amp; BE154</f>
        <v>Амортизационные отчисления0</v>
      </c>
      <c r="BJ154" s="216"/>
      <c r="BK154" s="216"/>
      <c r="BL154" s="216"/>
      <c r="BM154" s="216"/>
      <c r="BX154" s="199" t="str">
        <f>AJ154 &amp; AK154</f>
        <v>Амортизационные отчисленияда</v>
      </c>
    </row>
    <row r="155" spans="3:76" ht="11.25" customHeight="1">
      <c r="C155" s="282"/>
      <c r="D155" s="354">
        <v>29</v>
      </c>
      <c r="E155" s="356" t="s">
        <v>618</v>
      </c>
      <c r="F155" s="356" t="s">
        <v>619</v>
      </c>
      <c r="G155" s="356" t="s">
        <v>651</v>
      </c>
      <c r="H155" s="356" t="s">
        <v>621</v>
      </c>
      <c r="I155" s="356" t="s">
        <v>621</v>
      </c>
      <c r="J155" s="356" t="s">
        <v>622</v>
      </c>
      <c r="K155" s="370">
        <v>1</v>
      </c>
      <c r="L155" s="370">
        <v>2020</v>
      </c>
      <c r="M155" s="372" t="s">
        <v>190</v>
      </c>
      <c r="N155" s="372">
        <v>2021</v>
      </c>
      <c r="O155" s="360">
        <v>0</v>
      </c>
      <c r="P155" s="362">
        <v>0</v>
      </c>
      <c r="Q155" s="148"/>
      <c r="R155" s="147"/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201"/>
      <c r="BF155" s="200"/>
      <c r="BG155" s="200"/>
      <c r="BH155" s="200"/>
      <c r="BI155" s="200"/>
      <c r="BJ155" s="200"/>
      <c r="BK155" s="200"/>
    </row>
    <row r="156" spans="3:76" ht="11.25" customHeight="1">
      <c r="C156" s="282"/>
      <c r="D156" s="355"/>
      <c r="E156" s="357"/>
      <c r="F156" s="357"/>
      <c r="G156" s="357"/>
      <c r="H156" s="357"/>
      <c r="I156" s="357"/>
      <c r="J156" s="357"/>
      <c r="K156" s="371"/>
      <c r="L156" s="371"/>
      <c r="M156" s="373"/>
      <c r="N156" s="373"/>
      <c r="O156" s="361"/>
      <c r="P156" s="363"/>
      <c r="Q156" s="364"/>
      <c r="R156" s="366">
        <v>1</v>
      </c>
      <c r="S156" s="368" t="s">
        <v>17</v>
      </c>
      <c r="T156" s="368" t="s">
        <v>678</v>
      </c>
      <c r="U156" s="368" t="s">
        <v>666</v>
      </c>
      <c r="V156" s="368" t="s">
        <v>667</v>
      </c>
      <c r="W156" s="368" t="s">
        <v>667</v>
      </c>
      <c r="X156" s="368" t="s">
        <v>622</v>
      </c>
      <c r="Y156" s="368" t="s">
        <v>668</v>
      </c>
      <c r="Z156" s="368" t="s">
        <v>669</v>
      </c>
      <c r="AA156" s="368" t="s">
        <v>679</v>
      </c>
      <c r="AB156" s="368" t="s">
        <v>241</v>
      </c>
      <c r="AC156" s="368" t="s">
        <v>621</v>
      </c>
      <c r="AD156" s="368" t="s">
        <v>621</v>
      </c>
      <c r="AE156" s="368" t="s">
        <v>622</v>
      </c>
      <c r="AF156" s="368" t="s">
        <v>668</v>
      </c>
      <c r="AG156" s="368" t="s">
        <v>669</v>
      </c>
      <c r="AH156" s="184"/>
      <c r="AI156" s="191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49"/>
      <c r="AT156" s="149"/>
      <c r="AU156" s="149"/>
      <c r="AV156" s="149"/>
      <c r="AW156" s="149"/>
      <c r="AX156" s="149"/>
      <c r="AY156" s="100"/>
      <c r="AZ156" s="100"/>
      <c r="BA156" s="100"/>
      <c r="BB156" s="100"/>
      <c r="BC156" s="100"/>
      <c r="BD156" s="100"/>
      <c r="BE156" s="201"/>
      <c r="BF156" s="216"/>
      <c r="BG156" s="216"/>
      <c r="BH156" s="216"/>
      <c r="BI156" s="200"/>
      <c r="BJ156" s="216"/>
      <c r="BK156" s="216"/>
      <c r="BL156" s="216"/>
      <c r="BM156" s="216"/>
      <c r="BN156" s="216"/>
    </row>
    <row r="157" spans="3:76" ht="60" customHeight="1" thickBot="1">
      <c r="C157" s="282"/>
      <c r="D157" s="355"/>
      <c r="E157" s="357"/>
      <c r="F157" s="357"/>
      <c r="G157" s="357"/>
      <c r="H157" s="357"/>
      <c r="I157" s="357"/>
      <c r="J157" s="357"/>
      <c r="K157" s="371"/>
      <c r="L157" s="371"/>
      <c r="M157" s="373"/>
      <c r="N157" s="373"/>
      <c r="O157" s="361"/>
      <c r="P157" s="363"/>
      <c r="Q157" s="365"/>
      <c r="R157" s="367"/>
      <c r="S157" s="369"/>
      <c r="T157" s="369"/>
      <c r="U157" s="369"/>
      <c r="V157" s="369"/>
      <c r="W157" s="369"/>
      <c r="X157" s="369"/>
      <c r="Y157" s="369"/>
      <c r="Z157" s="369"/>
      <c r="AA157" s="369"/>
      <c r="AB157" s="369"/>
      <c r="AC157" s="369"/>
      <c r="AD157" s="369"/>
      <c r="AE157" s="369"/>
      <c r="AF157" s="369"/>
      <c r="AG157" s="369"/>
      <c r="AH157" s="172"/>
      <c r="AI157" s="189" t="s">
        <v>241</v>
      </c>
      <c r="AJ157" s="238" t="s">
        <v>198</v>
      </c>
      <c r="AK157" s="276" t="s">
        <v>17</v>
      </c>
      <c r="AL157" s="276" t="s">
        <v>694</v>
      </c>
      <c r="AM157" s="276"/>
      <c r="AN157" s="276"/>
      <c r="AO157" s="276"/>
      <c r="AP157" s="276"/>
      <c r="AQ157" s="276"/>
      <c r="AR157" s="276"/>
      <c r="AS157" s="97">
        <v>2450.9459999999999</v>
      </c>
      <c r="AT157" s="173">
        <v>2450.9459999999999</v>
      </c>
      <c r="AU157" s="173">
        <v>0</v>
      </c>
      <c r="AV157" s="146">
        <v>0</v>
      </c>
      <c r="AW157" s="173">
        <f>AT157-AV157</f>
        <v>2450.9459999999999</v>
      </c>
      <c r="AX157" s="173">
        <f>AV157-AT157</f>
        <v>-2450.9459999999999</v>
      </c>
      <c r="AY157" s="174"/>
      <c r="AZ157" s="174"/>
      <c r="BA157" s="296" t="s">
        <v>749</v>
      </c>
      <c r="BB157" s="174">
        <f>AW157</f>
        <v>2450.9459999999999</v>
      </c>
      <c r="BC157" s="297" t="s">
        <v>750</v>
      </c>
      <c r="BD157" s="298" t="s">
        <v>151</v>
      </c>
      <c r="BE157" s="201">
        <v>0</v>
      </c>
      <c r="BF157" s="216"/>
      <c r="BG157" s="216"/>
      <c r="BI157" s="199" t="str">
        <f>AJ157 &amp; BE157</f>
        <v>Амортизационные отчисления0</v>
      </c>
      <c r="BJ157" s="216"/>
      <c r="BK157" s="216"/>
      <c r="BL157" s="216"/>
      <c r="BM157" s="216"/>
      <c r="BX157" s="199" t="str">
        <f>AJ157 &amp; AK157</f>
        <v>Амортизационные отчисленияда</v>
      </c>
    </row>
    <row r="158" spans="3:76" ht="11.25" customHeight="1">
      <c r="C158" s="282"/>
      <c r="D158" s="354">
        <v>30</v>
      </c>
      <c r="E158" s="356" t="s">
        <v>618</v>
      </c>
      <c r="F158" s="356" t="s">
        <v>619</v>
      </c>
      <c r="G158" s="356" t="s">
        <v>652</v>
      </c>
      <c r="H158" s="356" t="s">
        <v>621</v>
      </c>
      <c r="I158" s="356" t="s">
        <v>621</v>
      </c>
      <c r="J158" s="356" t="s">
        <v>622</v>
      </c>
      <c r="K158" s="370">
        <v>1</v>
      </c>
      <c r="L158" s="370">
        <v>2020</v>
      </c>
      <c r="M158" s="372" t="s">
        <v>190</v>
      </c>
      <c r="N158" s="372">
        <v>2021</v>
      </c>
      <c r="O158" s="360">
        <v>0</v>
      </c>
      <c r="P158" s="362">
        <v>0</v>
      </c>
      <c r="Q158" s="148"/>
      <c r="R158" s="147"/>
      <c r="S158" s="147"/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201"/>
      <c r="BF158" s="200"/>
      <c r="BG158" s="200"/>
      <c r="BH158" s="200"/>
      <c r="BI158" s="200"/>
      <c r="BJ158" s="200"/>
      <c r="BK158" s="200"/>
    </row>
    <row r="159" spans="3:76" ht="11.25" customHeight="1">
      <c r="C159" s="282"/>
      <c r="D159" s="355"/>
      <c r="E159" s="357"/>
      <c r="F159" s="357"/>
      <c r="G159" s="357"/>
      <c r="H159" s="357"/>
      <c r="I159" s="357"/>
      <c r="J159" s="357"/>
      <c r="K159" s="371"/>
      <c r="L159" s="371"/>
      <c r="M159" s="373"/>
      <c r="N159" s="373"/>
      <c r="O159" s="361"/>
      <c r="P159" s="363"/>
      <c r="Q159" s="364"/>
      <c r="R159" s="366">
        <v>1</v>
      </c>
      <c r="S159" s="368" t="s">
        <v>17</v>
      </c>
      <c r="T159" s="368" t="s">
        <v>680</v>
      </c>
      <c r="U159" s="368" t="s">
        <v>666</v>
      </c>
      <c r="V159" s="368" t="s">
        <v>667</v>
      </c>
      <c r="W159" s="368" t="s">
        <v>667</v>
      </c>
      <c r="X159" s="368" t="s">
        <v>622</v>
      </c>
      <c r="Y159" s="368" t="s">
        <v>668</v>
      </c>
      <c r="Z159" s="368" t="s">
        <v>669</v>
      </c>
      <c r="AA159" s="368" t="s">
        <v>681</v>
      </c>
      <c r="AB159" s="368" t="s">
        <v>682</v>
      </c>
      <c r="AC159" s="368" t="s">
        <v>621</v>
      </c>
      <c r="AD159" s="368" t="s">
        <v>621</v>
      </c>
      <c r="AE159" s="368" t="s">
        <v>622</v>
      </c>
      <c r="AF159" s="368" t="s">
        <v>668</v>
      </c>
      <c r="AG159" s="368" t="s">
        <v>669</v>
      </c>
      <c r="AH159" s="184"/>
      <c r="AI159" s="191"/>
      <c r="AJ159" s="190"/>
      <c r="AK159" s="190"/>
      <c r="AL159" s="190"/>
      <c r="AM159" s="190"/>
      <c r="AN159" s="190"/>
      <c r="AO159" s="190"/>
      <c r="AP159" s="190"/>
      <c r="AQ159" s="190"/>
      <c r="AR159" s="190"/>
      <c r="AS159" s="149"/>
      <c r="AT159" s="149"/>
      <c r="AU159" s="149"/>
      <c r="AV159" s="149"/>
      <c r="AW159" s="149"/>
      <c r="AX159" s="149"/>
      <c r="AY159" s="100"/>
      <c r="AZ159" s="100"/>
      <c r="BA159" s="100"/>
      <c r="BB159" s="100"/>
      <c r="BC159" s="100"/>
      <c r="BD159" s="100"/>
      <c r="BE159" s="201"/>
      <c r="BF159" s="216"/>
      <c r="BG159" s="216"/>
      <c r="BH159" s="216"/>
      <c r="BI159" s="200"/>
      <c r="BJ159" s="216"/>
      <c r="BK159" s="216"/>
      <c r="BL159" s="216"/>
      <c r="BM159" s="216"/>
      <c r="BN159" s="216"/>
    </row>
    <row r="160" spans="3:76" ht="57.75" customHeight="1" thickBot="1">
      <c r="C160" s="282"/>
      <c r="D160" s="355"/>
      <c r="E160" s="357"/>
      <c r="F160" s="357"/>
      <c r="G160" s="357"/>
      <c r="H160" s="357"/>
      <c r="I160" s="357"/>
      <c r="J160" s="357"/>
      <c r="K160" s="371"/>
      <c r="L160" s="371"/>
      <c r="M160" s="373"/>
      <c r="N160" s="373"/>
      <c r="O160" s="361"/>
      <c r="P160" s="363"/>
      <c r="Q160" s="365"/>
      <c r="R160" s="367"/>
      <c r="S160" s="369"/>
      <c r="T160" s="369"/>
      <c r="U160" s="369"/>
      <c r="V160" s="369"/>
      <c r="W160" s="369"/>
      <c r="X160" s="369"/>
      <c r="Y160" s="369"/>
      <c r="Z160" s="369"/>
      <c r="AA160" s="369"/>
      <c r="AB160" s="369"/>
      <c r="AC160" s="369"/>
      <c r="AD160" s="369"/>
      <c r="AE160" s="369"/>
      <c r="AF160" s="369"/>
      <c r="AG160" s="369"/>
      <c r="AH160" s="172"/>
      <c r="AI160" s="189" t="s">
        <v>241</v>
      </c>
      <c r="AJ160" s="238" t="s">
        <v>203</v>
      </c>
      <c r="AK160" s="276" t="s">
        <v>17</v>
      </c>
      <c r="AL160" s="276" t="s">
        <v>694</v>
      </c>
      <c r="AM160" s="276"/>
      <c r="AN160" s="276"/>
      <c r="AO160" s="276"/>
      <c r="AP160" s="276"/>
      <c r="AQ160" s="276"/>
      <c r="AR160" s="276"/>
      <c r="AS160" s="97">
        <v>3579.38</v>
      </c>
      <c r="AT160" s="173">
        <v>3579.38</v>
      </c>
      <c r="AU160" s="173">
        <v>0</v>
      </c>
      <c r="AV160" s="146">
        <v>0</v>
      </c>
      <c r="AW160" s="173">
        <f>AT160-AV160</f>
        <v>3579.38</v>
      </c>
      <c r="AX160" s="173">
        <f>AV160-AT160</f>
        <v>-3579.38</v>
      </c>
      <c r="AY160" s="174"/>
      <c r="AZ160" s="174"/>
      <c r="BA160" s="296" t="s">
        <v>749</v>
      </c>
      <c r="BB160" s="174">
        <f>AW160</f>
        <v>3579.38</v>
      </c>
      <c r="BC160" s="297" t="s">
        <v>750</v>
      </c>
      <c r="BD160" s="298" t="s">
        <v>151</v>
      </c>
      <c r="BE160" s="201">
        <v>0</v>
      </c>
      <c r="BF160" s="216"/>
      <c r="BG160" s="216"/>
      <c r="BI160" s="199" t="str">
        <f>AJ160 &amp; BE160</f>
        <v>Кредиты0</v>
      </c>
      <c r="BJ160" s="216"/>
      <c r="BK160" s="216"/>
      <c r="BL160" s="216"/>
      <c r="BM160" s="216"/>
      <c r="BX160" s="199" t="str">
        <f>AJ160 &amp; AK160</f>
        <v>Кредитыда</v>
      </c>
    </row>
    <row r="161" spans="3:76" ht="11.25" customHeight="1">
      <c r="C161" s="282"/>
      <c r="D161" s="354">
        <v>31</v>
      </c>
      <c r="E161" s="356" t="s">
        <v>618</v>
      </c>
      <c r="F161" s="356" t="s">
        <v>619</v>
      </c>
      <c r="G161" s="356" t="s">
        <v>653</v>
      </c>
      <c r="H161" s="356" t="s">
        <v>621</v>
      </c>
      <c r="I161" s="356" t="s">
        <v>621</v>
      </c>
      <c r="J161" s="356" t="s">
        <v>622</v>
      </c>
      <c r="K161" s="370">
        <v>1</v>
      </c>
      <c r="L161" s="370">
        <v>2020</v>
      </c>
      <c r="M161" s="372" t="s">
        <v>190</v>
      </c>
      <c r="N161" s="372">
        <v>2021</v>
      </c>
      <c r="O161" s="360">
        <v>0</v>
      </c>
      <c r="P161" s="362">
        <v>0</v>
      </c>
      <c r="Q161" s="148"/>
      <c r="R161" s="147"/>
      <c r="S161" s="147"/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201"/>
      <c r="BF161" s="200"/>
      <c r="BG161" s="200"/>
      <c r="BH161" s="200"/>
      <c r="BI161" s="200"/>
      <c r="BJ161" s="200"/>
      <c r="BK161" s="200"/>
    </row>
    <row r="162" spans="3:76" ht="11.25" customHeight="1">
      <c r="C162" s="282"/>
      <c r="D162" s="355"/>
      <c r="E162" s="357"/>
      <c r="F162" s="357"/>
      <c r="G162" s="357"/>
      <c r="H162" s="357"/>
      <c r="I162" s="357"/>
      <c r="J162" s="357"/>
      <c r="K162" s="371"/>
      <c r="L162" s="371"/>
      <c r="M162" s="373"/>
      <c r="N162" s="373"/>
      <c r="O162" s="361"/>
      <c r="P162" s="363"/>
      <c r="Q162" s="364"/>
      <c r="R162" s="366">
        <v>1</v>
      </c>
      <c r="S162" s="368" t="s">
        <v>17</v>
      </c>
      <c r="T162" s="368" t="s">
        <v>683</v>
      </c>
      <c r="U162" s="368" t="s">
        <v>666</v>
      </c>
      <c r="V162" s="368" t="s">
        <v>667</v>
      </c>
      <c r="W162" s="368" t="s">
        <v>667</v>
      </c>
      <c r="X162" s="368" t="s">
        <v>622</v>
      </c>
      <c r="Y162" s="368" t="s">
        <v>668</v>
      </c>
      <c r="Z162" s="368" t="s">
        <v>669</v>
      </c>
      <c r="AA162" s="368" t="s">
        <v>684</v>
      </c>
      <c r="AB162" s="368" t="s">
        <v>685</v>
      </c>
      <c r="AC162" s="368" t="s">
        <v>621</v>
      </c>
      <c r="AD162" s="368" t="s">
        <v>621</v>
      </c>
      <c r="AE162" s="368" t="s">
        <v>622</v>
      </c>
      <c r="AF162" s="368" t="s">
        <v>668</v>
      </c>
      <c r="AG162" s="368" t="s">
        <v>669</v>
      </c>
      <c r="AH162" s="184"/>
      <c r="AI162" s="191"/>
      <c r="AJ162" s="190"/>
      <c r="AK162" s="190"/>
      <c r="AL162" s="190"/>
      <c r="AM162" s="190"/>
      <c r="AN162" s="190"/>
      <c r="AO162" s="190"/>
      <c r="AP162" s="190"/>
      <c r="AQ162" s="190"/>
      <c r="AR162" s="190"/>
      <c r="AS162" s="149"/>
      <c r="AT162" s="149"/>
      <c r="AU162" s="149"/>
      <c r="AV162" s="149"/>
      <c r="AW162" s="149"/>
      <c r="AX162" s="149"/>
      <c r="AY162" s="100"/>
      <c r="AZ162" s="100"/>
      <c r="BA162" s="100"/>
      <c r="BB162" s="100"/>
      <c r="BC162" s="100"/>
      <c r="BD162" s="100"/>
      <c r="BE162" s="201"/>
      <c r="BF162" s="216"/>
      <c r="BG162" s="216"/>
      <c r="BH162" s="216"/>
      <c r="BI162" s="200"/>
      <c r="BJ162" s="216"/>
      <c r="BK162" s="216"/>
      <c r="BL162" s="216"/>
      <c r="BM162" s="216"/>
      <c r="BN162" s="216"/>
    </row>
    <row r="163" spans="3:76" ht="64.5" customHeight="1">
      <c r="C163" s="282"/>
      <c r="D163" s="355"/>
      <c r="E163" s="357"/>
      <c r="F163" s="357"/>
      <c r="G163" s="357"/>
      <c r="H163" s="357"/>
      <c r="I163" s="357"/>
      <c r="J163" s="357"/>
      <c r="K163" s="371"/>
      <c r="L163" s="371"/>
      <c r="M163" s="373"/>
      <c r="N163" s="373"/>
      <c r="O163" s="361"/>
      <c r="P163" s="363"/>
      <c r="Q163" s="365"/>
      <c r="R163" s="367"/>
      <c r="S163" s="369"/>
      <c r="T163" s="369"/>
      <c r="U163" s="369"/>
      <c r="V163" s="369"/>
      <c r="W163" s="369"/>
      <c r="X163" s="369"/>
      <c r="Y163" s="369"/>
      <c r="Z163" s="369"/>
      <c r="AA163" s="369"/>
      <c r="AB163" s="369"/>
      <c r="AC163" s="369"/>
      <c r="AD163" s="369"/>
      <c r="AE163" s="369"/>
      <c r="AF163" s="369"/>
      <c r="AG163" s="369"/>
      <c r="AH163" s="172"/>
      <c r="AI163" s="189" t="s">
        <v>241</v>
      </c>
      <c r="AJ163" s="239" t="s">
        <v>217</v>
      </c>
      <c r="AK163" s="276" t="s">
        <v>17</v>
      </c>
      <c r="AL163" s="276" t="s">
        <v>694</v>
      </c>
      <c r="AM163" s="276"/>
      <c r="AN163" s="276"/>
      <c r="AO163" s="276"/>
      <c r="AP163" s="276"/>
      <c r="AQ163" s="276"/>
      <c r="AR163" s="276"/>
      <c r="AS163" s="173">
        <v>1579.66</v>
      </c>
      <c r="AT163" s="173">
        <v>1579.66</v>
      </c>
      <c r="AU163" s="173">
        <v>0</v>
      </c>
      <c r="AV163" s="174">
        <v>0</v>
      </c>
      <c r="AW163" s="173">
        <f>AT163-AV163</f>
        <v>1579.66</v>
      </c>
      <c r="AX163" s="173">
        <f>AV163-AT163</f>
        <v>-1579.66</v>
      </c>
      <c r="AY163" s="174"/>
      <c r="AZ163" s="174"/>
      <c r="BA163" s="296" t="s">
        <v>749</v>
      </c>
      <c r="BB163" s="174">
        <f>AW163</f>
        <v>1579.66</v>
      </c>
      <c r="BC163" s="297" t="s">
        <v>750</v>
      </c>
      <c r="BD163" s="298" t="s">
        <v>151</v>
      </c>
      <c r="BE163" s="201">
        <v>0</v>
      </c>
      <c r="BF163" s="216"/>
      <c r="BG163" s="216"/>
      <c r="BI163" s="199" t="str">
        <f>AJ163 &amp; BE163</f>
        <v>Прибыль направляемая на инвестиции0</v>
      </c>
      <c r="BJ163" s="216"/>
      <c r="BK163" s="216"/>
      <c r="BL163" s="216"/>
      <c r="BM163" s="216"/>
      <c r="BX163" s="199" t="str">
        <f>AJ163 &amp; AK163</f>
        <v>Прибыль направляемая на инвестициида</v>
      </c>
    </row>
    <row r="164" spans="3:76" ht="73.5" customHeight="1" thickBot="1">
      <c r="C164" s="282"/>
      <c r="D164" s="355"/>
      <c r="E164" s="357"/>
      <c r="F164" s="357"/>
      <c r="G164" s="357"/>
      <c r="H164" s="357"/>
      <c r="I164" s="357"/>
      <c r="J164" s="357"/>
      <c r="K164" s="371"/>
      <c r="L164" s="371"/>
      <c r="M164" s="373"/>
      <c r="N164" s="373"/>
      <c r="O164" s="361"/>
      <c r="P164" s="363"/>
      <c r="Q164" s="365"/>
      <c r="R164" s="367"/>
      <c r="S164" s="369"/>
      <c r="T164" s="369"/>
      <c r="U164" s="369"/>
      <c r="V164" s="369"/>
      <c r="W164" s="369"/>
      <c r="X164" s="369"/>
      <c r="Y164" s="369"/>
      <c r="Z164" s="369"/>
      <c r="AA164" s="369"/>
      <c r="AB164" s="369"/>
      <c r="AC164" s="369"/>
      <c r="AD164" s="369"/>
      <c r="AE164" s="369"/>
      <c r="AF164" s="369"/>
      <c r="AG164" s="369"/>
      <c r="AH164" s="172"/>
      <c r="AI164" s="189" t="s">
        <v>115</v>
      </c>
      <c r="AJ164" s="239" t="s">
        <v>203</v>
      </c>
      <c r="AK164" s="276" t="s">
        <v>17</v>
      </c>
      <c r="AL164" s="276" t="s">
        <v>694</v>
      </c>
      <c r="AM164" s="276"/>
      <c r="AN164" s="276"/>
      <c r="AO164" s="276"/>
      <c r="AP164" s="276"/>
      <c r="AQ164" s="276"/>
      <c r="AR164" s="276"/>
      <c r="AS164" s="173">
        <v>1278.51</v>
      </c>
      <c r="AT164" s="173">
        <v>1278.51</v>
      </c>
      <c r="AU164" s="173">
        <v>0</v>
      </c>
      <c r="AV164" s="174">
        <v>0</v>
      </c>
      <c r="AW164" s="173">
        <f>AT164-AV164</f>
        <v>1278.51</v>
      </c>
      <c r="AX164" s="173">
        <f>AV164-AT164</f>
        <v>-1278.51</v>
      </c>
      <c r="AY164" s="174"/>
      <c r="AZ164" s="174"/>
      <c r="BA164" s="296" t="s">
        <v>749</v>
      </c>
      <c r="BB164" s="174">
        <f>AW164</f>
        <v>1278.51</v>
      </c>
      <c r="BC164" s="297" t="s">
        <v>750</v>
      </c>
      <c r="BD164" s="298" t="s">
        <v>151</v>
      </c>
      <c r="BE164" s="201">
        <v>0</v>
      </c>
      <c r="BF164" s="216"/>
      <c r="BG164" s="216"/>
      <c r="BI164" s="199" t="str">
        <f>AJ164 &amp; BE164</f>
        <v>Кредиты0</v>
      </c>
      <c r="BJ164" s="216"/>
      <c r="BK164" s="216"/>
      <c r="BL164" s="216"/>
      <c r="BM164" s="216"/>
      <c r="BX164" s="199" t="str">
        <f>AJ164 &amp; AK164</f>
        <v>Кредитыда</v>
      </c>
    </row>
    <row r="165" spans="3:76" ht="11.25" customHeight="1">
      <c r="C165" s="282"/>
      <c r="D165" s="354">
        <v>32</v>
      </c>
      <c r="E165" s="356" t="s">
        <v>618</v>
      </c>
      <c r="F165" s="356" t="s">
        <v>619</v>
      </c>
      <c r="G165" s="356" t="s">
        <v>654</v>
      </c>
      <c r="H165" s="356" t="s">
        <v>621</v>
      </c>
      <c r="I165" s="356" t="s">
        <v>621</v>
      </c>
      <c r="J165" s="356" t="s">
        <v>622</v>
      </c>
      <c r="K165" s="370">
        <v>1</v>
      </c>
      <c r="L165" s="370">
        <v>2020</v>
      </c>
      <c r="M165" s="372" t="s">
        <v>190</v>
      </c>
      <c r="N165" s="372">
        <v>2021</v>
      </c>
      <c r="O165" s="360">
        <v>0</v>
      </c>
      <c r="P165" s="362">
        <v>0</v>
      </c>
      <c r="Q165" s="148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201"/>
      <c r="BF165" s="200"/>
      <c r="BG165" s="200"/>
      <c r="BH165" s="200"/>
      <c r="BI165" s="200"/>
      <c r="BJ165" s="200"/>
      <c r="BK165" s="200"/>
    </row>
    <row r="166" spans="3:76" ht="11.25" customHeight="1">
      <c r="C166" s="282"/>
      <c r="D166" s="355"/>
      <c r="E166" s="357"/>
      <c r="F166" s="357"/>
      <c r="G166" s="357"/>
      <c r="H166" s="357"/>
      <c r="I166" s="357"/>
      <c r="J166" s="357"/>
      <c r="K166" s="371"/>
      <c r="L166" s="371"/>
      <c r="M166" s="373"/>
      <c r="N166" s="373"/>
      <c r="O166" s="361"/>
      <c r="P166" s="363"/>
      <c r="Q166" s="364"/>
      <c r="R166" s="366">
        <v>1</v>
      </c>
      <c r="S166" s="368" t="s">
        <v>17</v>
      </c>
      <c r="T166" s="368" t="s">
        <v>686</v>
      </c>
      <c r="U166" s="368" t="s">
        <v>666</v>
      </c>
      <c r="V166" s="368" t="s">
        <v>667</v>
      </c>
      <c r="W166" s="368" t="s">
        <v>667</v>
      </c>
      <c r="X166" s="368" t="s">
        <v>622</v>
      </c>
      <c r="Y166" s="368" t="s">
        <v>668</v>
      </c>
      <c r="Z166" s="368" t="s">
        <v>669</v>
      </c>
      <c r="AA166" s="368" t="s">
        <v>687</v>
      </c>
      <c r="AB166" s="368" t="s">
        <v>688</v>
      </c>
      <c r="AC166" s="368" t="s">
        <v>621</v>
      </c>
      <c r="AD166" s="368" t="s">
        <v>621</v>
      </c>
      <c r="AE166" s="368" t="s">
        <v>622</v>
      </c>
      <c r="AF166" s="368" t="s">
        <v>668</v>
      </c>
      <c r="AG166" s="368" t="s">
        <v>669</v>
      </c>
      <c r="AH166" s="184"/>
      <c r="AI166" s="191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49"/>
      <c r="AT166" s="149"/>
      <c r="AU166" s="149"/>
      <c r="AV166" s="149"/>
      <c r="AW166" s="149"/>
      <c r="AX166" s="149"/>
      <c r="AY166" s="100"/>
      <c r="AZ166" s="100"/>
      <c r="BA166" s="100"/>
      <c r="BB166" s="100"/>
      <c r="BC166" s="100"/>
      <c r="BD166" s="100"/>
      <c r="BE166" s="201"/>
      <c r="BF166" s="216"/>
      <c r="BG166" s="216"/>
      <c r="BH166" s="216"/>
      <c r="BI166" s="200"/>
      <c r="BJ166" s="216"/>
      <c r="BK166" s="216"/>
      <c r="BL166" s="216"/>
      <c r="BM166" s="216"/>
      <c r="BN166" s="216"/>
    </row>
    <row r="167" spans="3:76" ht="70.5" customHeight="1" thickBot="1">
      <c r="C167" s="282"/>
      <c r="D167" s="355"/>
      <c r="E167" s="357"/>
      <c r="F167" s="357"/>
      <c r="G167" s="357"/>
      <c r="H167" s="357"/>
      <c r="I167" s="357"/>
      <c r="J167" s="357"/>
      <c r="K167" s="371"/>
      <c r="L167" s="371"/>
      <c r="M167" s="373"/>
      <c r="N167" s="373"/>
      <c r="O167" s="361"/>
      <c r="P167" s="363"/>
      <c r="Q167" s="365"/>
      <c r="R167" s="367"/>
      <c r="S167" s="369"/>
      <c r="T167" s="369"/>
      <c r="U167" s="369"/>
      <c r="V167" s="369"/>
      <c r="W167" s="369"/>
      <c r="X167" s="369"/>
      <c r="Y167" s="369"/>
      <c r="Z167" s="369"/>
      <c r="AA167" s="369"/>
      <c r="AB167" s="369"/>
      <c r="AC167" s="369"/>
      <c r="AD167" s="369"/>
      <c r="AE167" s="369"/>
      <c r="AF167" s="369"/>
      <c r="AG167" s="369"/>
      <c r="AH167" s="172"/>
      <c r="AI167" s="189" t="s">
        <v>241</v>
      </c>
      <c r="AJ167" s="238" t="s">
        <v>203</v>
      </c>
      <c r="AK167" s="276" t="s">
        <v>17</v>
      </c>
      <c r="AL167" s="276" t="s">
        <v>694</v>
      </c>
      <c r="AM167" s="276"/>
      <c r="AN167" s="276"/>
      <c r="AO167" s="276"/>
      <c r="AP167" s="276"/>
      <c r="AQ167" s="276"/>
      <c r="AR167" s="276"/>
      <c r="AS167" s="97">
        <v>1159.4000000000001</v>
      </c>
      <c r="AT167" s="173">
        <v>1159.4000000000001</v>
      </c>
      <c r="AU167" s="173">
        <v>0</v>
      </c>
      <c r="AV167" s="146">
        <v>0</v>
      </c>
      <c r="AW167" s="173">
        <f>AT167-AV167</f>
        <v>1159.4000000000001</v>
      </c>
      <c r="AX167" s="173">
        <f>AV167-AT167</f>
        <v>-1159.4000000000001</v>
      </c>
      <c r="AY167" s="174"/>
      <c r="AZ167" s="174"/>
      <c r="BA167" s="296" t="s">
        <v>749</v>
      </c>
      <c r="BB167" s="174">
        <f>AW167</f>
        <v>1159.4000000000001</v>
      </c>
      <c r="BC167" s="297" t="s">
        <v>750</v>
      </c>
      <c r="BD167" s="298" t="s">
        <v>151</v>
      </c>
      <c r="BE167" s="201">
        <v>0</v>
      </c>
      <c r="BF167" s="216"/>
      <c r="BG167" s="216"/>
      <c r="BI167" s="199" t="str">
        <f>AJ167 &amp; BE167</f>
        <v>Кредиты0</v>
      </c>
      <c r="BJ167" s="216"/>
      <c r="BK167" s="216"/>
      <c r="BL167" s="216"/>
      <c r="BM167" s="216"/>
      <c r="BX167" s="199" t="str">
        <f>AJ167 &amp; AK167</f>
        <v>Кредитыда</v>
      </c>
    </row>
    <row r="168" spans="3:76" ht="11.25" customHeight="1">
      <c r="C168" s="282"/>
      <c r="D168" s="354">
        <v>33</v>
      </c>
      <c r="E168" s="356" t="s">
        <v>655</v>
      </c>
      <c r="F168" s="356"/>
      <c r="G168" s="356" t="s">
        <v>656</v>
      </c>
      <c r="H168" s="356" t="s">
        <v>621</v>
      </c>
      <c r="I168" s="356" t="s">
        <v>621</v>
      </c>
      <c r="J168" s="356" t="s">
        <v>622</v>
      </c>
      <c r="K168" s="370">
        <v>1</v>
      </c>
      <c r="L168" s="370">
        <v>2023</v>
      </c>
      <c r="M168" s="372" t="s">
        <v>190</v>
      </c>
      <c r="N168" s="372">
        <v>2023</v>
      </c>
      <c r="O168" s="360">
        <v>0</v>
      </c>
      <c r="P168" s="362">
        <v>0</v>
      </c>
      <c r="Q168" s="148"/>
      <c r="R168" s="147"/>
      <c r="S168" s="147"/>
      <c r="T168" s="147"/>
      <c r="U168" s="147"/>
      <c r="V168" s="147"/>
      <c r="W168" s="147"/>
      <c r="X168" s="147"/>
      <c r="Y168" s="147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201"/>
      <c r="BF168" s="200"/>
      <c r="BG168" s="200"/>
      <c r="BH168" s="200"/>
      <c r="BI168" s="200"/>
      <c r="BJ168" s="200"/>
      <c r="BK168" s="200"/>
    </row>
    <row r="169" spans="3:76" ht="11.25" customHeight="1">
      <c r="C169" s="282"/>
      <c r="D169" s="355"/>
      <c r="E169" s="357"/>
      <c r="F169" s="357"/>
      <c r="G169" s="357"/>
      <c r="H169" s="357"/>
      <c r="I169" s="357"/>
      <c r="J169" s="357"/>
      <c r="K169" s="371"/>
      <c r="L169" s="371"/>
      <c r="M169" s="373"/>
      <c r="N169" s="373"/>
      <c r="O169" s="361"/>
      <c r="P169" s="363"/>
      <c r="Q169" s="364"/>
      <c r="R169" s="366">
        <v>1</v>
      </c>
      <c r="S169" s="368" t="s">
        <v>17</v>
      </c>
      <c r="T169" s="368" t="s">
        <v>686</v>
      </c>
      <c r="U169" s="368" t="s">
        <v>666</v>
      </c>
      <c r="V169" s="368" t="s">
        <v>667</v>
      </c>
      <c r="W169" s="368" t="s">
        <v>667</v>
      </c>
      <c r="X169" s="368" t="s">
        <v>622</v>
      </c>
      <c r="Y169" s="368" t="s">
        <v>668</v>
      </c>
      <c r="Z169" s="368" t="s">
        <v>669</v>
      </c>
      <c r="AA169" s="368" t="s">
        <v>687</v>
      </c>
      <c r="AB169" s="368" t="s">
        <v>688</v>
      </c>
      <c r="AC169" s="368" t="s">
        <v>621</v>
      </c>
      <c r="AD169" s="368" t="s">
        <v>621</v>
      </c>
      <c r="AE169" s="368" t="s">
        <v>622</v>
      </c>
      <c r="AF169" s="368" t="s">
        <v>668</v>
      </c>
      <c r="AG169" s="368" t="s">
        <v>669</v>
      </c>
      <c r="AH169" s="184"/>
      <c r="AI169" s="191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49"/>
      <c r="AT169" s="149"/>
      <c r="AU169" s="149"/>
      <c r="AV169" s="149"/>
      <c r="AW169" s="149"/>
      <c r="AX169" s="149"/>
      <c r="AY169" s="100"/>
      <c r="AZ169" s="100"/>
      <c r="BA169" s="100"/>
      <c r="BB169" s="100"/>
      <c r="BC169" s="100"/>
      <c r="BD169" s="100"/>
      <c r="BE169" s="201"/>
      <c r="BF169" s="216"/>
      <c r="BG169" s="216"/>
      <c r="BH169" s="216"/>
      <c r="BI169" s="200"/>
      <c r="BJ169" s="216"/>
      <c r="BK169" s="216"/>
      <c r="BL169" s="216"/>
      <c r="BM169" s="216"/>
      <c r="BN169" s="216"/>
    </row>
    <row r="170" spans="3:76" ht="15" customHeight="1" thickBot="1">
      <c r="C170" s="282"/>
      <c r="D170" s="355"/>
      <c r="E170" s="357"/>
      <c r="F170" s="357"/>
      <c r="G170" s="357"/>
      <c r="H170" s="357"/>
      <c r="I170" s="357"/>
      <c r="J170" s="357"/>
      <c r="K170" s="371"/>
      <c r="L170" s="371"/>
      <c r="M170" s="373"/>
      <c r="N170" s="373"/>
      <c r="O170" s="361"/>
      <c r="P170" s="363"/>
      <c r="Q170" s="365"/>
      <c r="R170" s="367"/>
      <c r="S170" s="369"/>
      <c r="T170" s="369"/>
      <c r="U170" s="369"/>
      <c r="V170" s="369"/>
      <c r="W170" s="369"/>
      <c r="X170" s="369"/>
      <c r="Y170" s="369"/>
      <c r="Z170" s="369"/>
      <c r="AA170" s="369"/>
      <c r="AB170" s="369"/>
      <c r="AC170" s="369"/>
      <c r="AD170" s="369"/>
      <c r="AE170" s="369"/>
      <c r="AF170" s="369"/>
      <c r="AG170" s="369"/>
      <c r="AH170" s="172"/>
      <c r="AI170" s="189" t="s">
        <v>241</v>
      </c>
      <c r="AJ170" s="238" t="s">
        <v>217</v>
      </c>
      <c r="AK170" s="276" t="s">
        <v>17</v>
      </c>
      <c r="AL170" s="276" t="s">
        <v>694</v>
      </c>
      <c r="AM170" s="276"/>
      <c r="AN170" s="276"/>
      <c r="AO170" s="276"/>
      <c r="AP170" s="276"/>
      <c r="AQ170" s="276"/>
      <c r="AR170" s="276"/>
      <c r="AS170" s="97">
        <v>14500</v>
      </c>
      <c r="AT170" s="173">
        <v>0</v>
      </c>
      <c r="AU170" s="173">
        <v>0</v>
      </c>
      <c r="AV170" s="146">
        <v>0</v>
      </c>
      <c r="AW170" s="173">
        <f>AT170-AV170</f>
        <v>0</v>
      </c>
      <c r="AX170" s="173">
        <f>AV170-AT170</f>
        <v>0</v>
      </c>
      <c r="AY170" s="174"/>
      <c r="AZ170" s="174"/>
      <c r="BA170" s="224"/>
      <c r="BB170" s="174"/>
      <c r="BC170" s="225"/>
      <c r="BD170" s="298" t="s">
        <v>151</v>
      </c>
      <c r="BE170" s="201">
        <v>0</v>
      </c>
      <c r="BF170" s="216"/>
      <c r="BG170" s="216"/>
      <c r="BI170" s="199" t="str">
        <f>AJ170 &amp; BE170</f>
        <v>Прибыль направляемая на инвестиции0</v>
      </c>
      <c r="BJ170" s="216"/>
      <c r="BK170" s="216"/>
      <c r="BL170" s="216"/>
      <c r="BM170" s="216"/>
      <c r="BX170" s="199" t="str">
        <f>AJ170 &amp; AK170</f>
        <v>Прибыль направляемая на инвестициида</v>
      </c>
    </row>
    <row r="171" spans="3:76" ht="11.25" customHeight="1">
      <c r="C171" s="282"/>
      <c r="D171" s="354">
        <v>34</v>
      </c>
      <c r="E171" s="356" t="s">
        <v>655</v>
      </c>
      <c r="F171" s="356"/>
      <c r="G171" s="356" t="s">
        <v>657</v>
      </c>
      <c r="H171" s="356" t="s">
        <v>621</v>
      </c>
      <c r="I171" s="356" t="s">
        <v>621</v>
      </c>
      <c r="J171" s="356" t="s">
        <v>622</v>
      </c>
      <c r="K171" s="370">
        <v>1</v>
      </c>
      <c r="L171" s="370">
        <v>2023</v>
      </c>
      <c r="M171" s="372" t="s">
        <v>190</v>
      </c>
      <c r="N171" s="372">
        <v>2023</v>
      </c>
      <c r="O171" s="360">
        <v>0</v>
      </c>
      <c r="P171" s="362">
        <v>0</v>
      </c>
      <c r="Q171" s="148"/>
      <c r="R171" s="147"/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147"/>
      <c r="AD171" s="147"/>
      <c r="AE171" s="147"/>
      <c r="AF171" s="147"/>
      <c r="AG171" s="147"/>
      <c r="AH171" s="147"/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201"/>
      <c r="BF171" s="200"/>
      <c r="BG171" s="200"/>
      <c r="BH171" s="200"/>
      <c r="BI171" s="200"/>
      <c r="BJ171" s="200"/>
      <c r="BK171" s="200"/>
    </row>
    <row r="172" spans="3:76" ht="11.25" customHeight="1">
      <c r="C172" s="282"/>
      <c r="D172" s="355"/>
      <c r="E172" s="357"/>
      <c r="F172" s="357"/>
      <c r="G172" s="357"/>
      <c r="H172" s="357"/>
      <c r="I172" s="357"/>
      <c r="J172" s="357"/>
      <c r="K172" s="371"/>
      <c r="L172" s="371"/>
      <c r="M172" s="373"/>
      <c r="N172" s="373"/>
      <c r="O172" s="361"/>
      <c r="P172" s="363"/>
      <c r="Q172" s="364"/>
      <c r="R172" s="366">
        <v>1</v>
      </c>
      <c r="S172" s="368" t="s">
        <v>17</v>
      </c>
      <c r="T172" s="368" t="s">
        <v>678</v>
      </c>
      <c r="U172" s="368" t="s">
        <v>666</v>
      </c>
      <c r="V172" s="368" t="s">
        <v>667</v>
      </c>
      <c r="W172" s="368" t="s">
        <v>667</v>
      </c>
      <c r="X172" s="368" t="s">
        <v>622</v>
      </c>
      <c r="Y172" s="368" t="s">
        <v>668</v>
      </c>
      <c r="Z172" s="368" t="s">
        <v>669</v>
      </c>
      <c r="AA172" s="368" t="s">
        <v>679</v>
      </c>
      <c r="AB172" s="368" t="s">
        <v>241</v>
      </c>
      <c r="AC172" s="368" t="s">
        <v>621</v>
      </c>
      <c r="AD172" s="368" t="s">
        <v>621</v>
      </c>
      <c r="AE172" s="368" t="s">
        <v>622</v>
      </c>
      <c r="AF172" s="368" t="s">
        <v>668</v>
      </c>
      <c r="AG172" s="368" t="s">
        <v>669</v>
      </c>
      <c r="AH172" s="184"/>
      <c r="AI172" s="191"/>
      <c r="AJ172" s="190"/>
      <c r="AK172" s="190"/>
      <c r="AL172" s="190"/>
      <c r="AM172" s="190"/>
      <c r="AN172" s="190"/>
      <c r="AO172" s="190"/>
      <c r="AP172" s="190"/>
      <c r="AQ172" s="190"/>
      <c r="AR172" s="190"/>
      <c r="AS172" s="149"/>
      <c r="AT172" s="149"/>
      <c r="AU172" s="149"/>
      <c r="AV172" s="149"/>
      <c r="AW172" s="149"/>
      <c r="AX172" s="149"/>
      <c r="AY172" s="100"/>
      <c r="AZ172" s="100"/>
      <c r="BA172" s="100"/>
      <c r="BB172" s="100"/>
      <c r="BC172" s="100"/>
      <c r="BD172" s="100"/>
      <c r="BE172" s="201"/>
      <c r="BF172" s="216"/>
      <c r="BG172" s="216"/>
      <c r="BH172" s="216"/>
      <c r="BI172" s="200"/>
      <c r="BJ172" s="216"/>
      <c r="BK172" s="216"/>
      <c r="BL172" s="216"/>
      <c r="BM172" s="216"/>
      <c r="BN172" s="216"/>
    </row>
    <row r="173" spans="3:76" ht="15" customHeight="1">
      <c r="C173" s="282"/>
      <c r="D173" s="355"/>
      <c r="E173" s="357"/>
      <c r="F173" s="357"/>
      <c r="G173" s="357"/>
      <c r="H173" s="357"/>
      <c r="I173" s="357"/>
      <c r="J173" s="357"/>
      <c r="K173" s="371"/>
      <c r="L173" s="371"/>
      <c r="M173" s="373"/>
      <c r="N173" s="373"/>
      <c r="O173" s="361"/>
      <c r="P173" s="363"/>
      <c r="Q173" s="365"/>
      <c r="R173" s="367"/>
      <c r="S173" s="369"/>
      <c r="T173" s="369"/>
      <c r="U173" s="369"/>
      <c r="V173" s="369"/>
      <c r="W173" s="369"/>
      <c r="X173" s="369"/>
      <c r="Y173" s="369"/>
      <c r="Z173" s="369"/>
      <c r="AA173" s="369"/>
      <c r="AB173" s="369"/>
      <c r="AC173" s="369"/>
      <c r="AD173" s="369"/>
      <c r="AE173" s="369"/>
      <c r="AF173" s="369"/>
      <c r="AG173" s="369"/>
      <c r="AH173" s="172"/>
      <c r="AI173" s="189" t="s">
        <v>241</v>
      </c>
      <c r="AJ173" s="239" t="s">
        <v>217</v>
      </c>
      <c r="AK173" s="276" t="s">
        <v>17</v>
      </c>
      <c r="AL173" s="276" t="s">
        <v>694</v>
      </c>
      <c r="AM173" s="276"/>
      <c r="AN173" s="276"/>
      <c r="AO173" s="276"/>
      <c r="AP173" s="276"/>
      <c r="AQ173" s="276"/>
      <c r="AR173" s="276"/>
      <c r="AS173" s="173">
        <v>13824.27</v>
      </c>
      <c r="AT173" s="173">
        <v>0</v>
      </c>
      <c r="AU173" s="173">
        <v>0</v>
      </c>
      <c r="AV173" s="174">
        <v>0</v>
      </c>
      <c r="AW173" s="173">
        <f>AT173-AV173</f>
        <v>0</v>
      </c>
      <c r="AX173" s="173">
        <f>AV173-AT173</f>
        <v>0</v>
      </c>
      <c r="AY173" s="174"/>
      <c r="AZ173" s="174"/>
      <c r="BA173" s="224"/>
      <c r="BB173" s="174"/>
      <c r="BC173" s="225"/>
      <c r="BD173" s="298" t="s">
        <v>151</v>
      </c>
      <c r="BE173" s="201">
        <v>0</v>
      </c>
      <c r="BF173" s="216"/>
      <c r="BG173" s="216"/>
      <c r="BI173" s="199" t="str">
        <f>AJ173 &amp; BE173</f>
        <v>Прибыль направляемая на инвестиции0</v>
      </c>
      <c r="BJ173" s="216"/>
      <c r="BK173" s="216"/>
      <c r="BL173" s="216"/>
      <c r="BM173" s="216"/>
      <c r="BX173" s="199" t="str">
        <f>AJ173 &amp; AK173</f>
        <v>Прибыль направляемая на инвестициида</v>
      </c>
    </row>
    <row r="174" spans="3:76" ht="15" customHeight="1" thickBot="1">
      <c r="C174" s="282"/>
      <c r="D174" s="355"/>
      <c r="E174" s="357"/>
      <c r="F174" s="357"/>
      <c r="G174" s="357"/>
      <c r="H174" s="357"/>
      <c r="I174" s="357"/>
      <c r="J174" s="357"/>
      <c r="K174" s="371"/>
      <c r="L174" s="371"/>
      <c r="M174" s="373"/>
      <c r="N174" s="373"/>
      <c r="O174" s="361"/>
      <c r="P174" s="363"/>
      <c r="Q174" s="365"/>
      <c r="R174" s="367"/>
      <c r="S174" s="369"/>
      <c r="T174" s="369"/>
      <c r="U174" s="369"/>
      <c r="V174" s="369"/>
      <c r="W174" s="369"/>
      <c r="X174" s="369"/>
      <c r="Y174" s="369"/>
      <c r="Z174" s="369"/>
      <c r="AA174" s="369"/>
      <c r="AB174" s="369"/>
      <c r="AC174" s="369"/>
      <c r="AD174" s="369"/>
      <c r="AE174" s="369"/>
      <c r="AF174" s="369"/>
      <c r="AG174" s="369"/>
      <c r="AH174" s="172"/>
      <c r="AI174" s="189" t="s">
        <v>115</v>
      </c>
      <c r="AJ174" s="239" t="s">
        <v>203</v>
      </c>
      <c r="AK174" s="276" t="s">
        <v>17</v>
      </c>
      <c r="AL174" s="276" t="s">
        <v>694</v>
      </c>
      <c r="AM174" s="276"/>
      <c r="AN174" s="276"/>
      <c r="AO174" s="276"/>
      <c r="AP174" s="276"/>
      <c r="AQ174" s="276"/>
      <c r="AR174" s="276"/>
      <c r="AS174" s="173">
        <v>675.73</v>
      </c>
      <c r="AT174" s="173">
        <v>0</v>
      </c>
      <c r="AU174" s="173">
        <v>0</v>
      </c>
      <c r="AV174" s="174">
        <v>0</v>
      </c>
      <c r="AW174" s="173">
        <f>AT174-AV174</f>
        <v>0</v>
      </c>
      <c r="AX174" s="173">
        <f>AV174-AT174</f>
        <v>0</v>
      </c>
      <c r="AY174" s="174"/>
      <c r="AZ174" s="174"/>
      <c r="BA174" s="224"/>
      <c r="BB174" s="174"/>
      <c r="BC174" s="225"/>
      <c r="BD174" s="298" t="s">
        <v>151</v>
      </c>
      <c r="BE174" s="201">
        <v>0</v>
      </c>
      <c r="BF174" s="216"/>
      <c r="BG174" s="216"/>
      <c r="BI174" s="199" t="str">
        <f>AJ174 &amp; BE174</f>
        <v>Кредиты0</v>
      </c>
      <c r="BJ174" s="216"/>
      <c r="BK174" s="216"/>
      <c r="BL174" s="216"/>
      <c r="BM174" s="216"/>
      <c r="BX174" s="199" t="str">
        <f>AJ174 &amp; AK174</f>
        <v>Кредитыда</v>
      </c>
    </row>
    <row r="175" spans="3:76" ht="11.25" customHeight="1">
      <c r="C175" s="282"/>
      <c r="D175" s="354">
        <v>35</v>
      </c>
      <c r="E175" s="356" t="s">
        <v>655</v>
      </c>
      <c r="F175" s="356"/>
      <c r="G175" s="356" t="s">
        <v>658</v>
      </c>
      <c r="H175" s="356" t="s">
        <v>621</v>
      </c>
      <c r="I175" s="356" t="s">
        <v>621</v>
      </c>
      <c r="J175" s="356" t="s">
        <v>622</v>
      </c>
      <c r="K175" s="370">
        <v>1</v>
      </c>
      <c r="L175" s="370">
        <v>2024</v>
      </c>
      <c r="M175" s="372" t="s">
        <v>190</v>
      </c>
      <c r="N175" s="372">
        <v>2024</v>
      </c>
      <c r="O175" s="360">
        <v>0</v>
      </c>
      <c r="P175" s="362">
        <v>0</v>
      </c>
      <c r="Q175" s="148"/>
      <c r="R175" s="147"/>
      <c r="S175" s="147"/>
      <c r="T175" s="147"/>
      <c r="U175" s="147"/>
      <c r="V175" s="147"/>
      <c r="W175" s="147"/>
      <c r="X175" s="147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201"/>
      <c r="BF175" s="200"/>
      <c r="BG175" s="200"/>
      <c r="BH175" s="200"/>
      <c r="BI175" s="200"/>
      <c r="BJ175" s="200"/>
      <c r="BK175" s="200"/>
    </row>
    <row r="176" spans="3:76" ht="11.25" customHeight="1">
      <c r="C176" s="282"/>
      <c r="D176" s="355"/>
      <c r="E176" s="357"/>
      <c r="F176" s="357"/>
      <c r="G176" s="357"/>
      <c r="H176" s="357"/>
      <c r="I176" s="357"/>
      <c r="J176" s="357"/>
      <c r="K176" s="371"/>
      <c r="L176" s="371"/>
      <c r="M176" s="373"/>
      <c r="N176" s="373"/>
      <c r="O176" s="361"/>
      <c r="P176" s="363"/>
      <c r="Q176" s="364"/>
      <c r="R176" s="366">
        <v>1</v>
      </c>
      <c r="S176" s="368" t="s">
        <v>17</v>
      </c>
      <c r="T176" s="368" t="s">
        <v>675</v>
      </c>
      <c r="U176" s="368" t="s">
        <v>666</v>
      </c>
      <c r="V176" s="368" t="s">
        <v>667</v>
      </c>
      <c r="W176" s="368" t="s">
        <v>667</v>
      </c>
      <c r="X176" s="368" t="s">
        <v>622</v>
      </c>
      <c r="Y176" s="368" t="s">
        <v>668</v>
      </c>
      <c r="Z176" s="368" t="s">
        <v>669</v>
      </c>
      <c r="AA176" s="368" t="s">
        <v>676</v>
      </c>
      <c r="AB176" s="368" t="s">
        <v>677</v>
      </c>
      <c r="AC176" s="368" t="s">
        <v>621</v>
      </c>
      <c r="AD176" s="368" t="s">
        <v>621</v>
      </c>
      <c r="AE176" s="368" t="s">
        <v>622</v>
      </c>
      <c r="AF176" s="368" t="s">
        <v>668</v>
      </c>
      <c r="AG176" s="368" t="s">
        <v>669</v>
      </c>
      <c r="AH176" s="184"/>
      <c r="AI176" s="191"/>
      <c r="AJ176" s="190"/>
      <c r="AK176" s="190"/>
      <c r="AL176" s="190"/>
      <c r="AM176" s="190"/>
      <c r="AN176" s="190"/>
      <c r="AO176" s="190"/>
      <c r="AP176" s="190"/>
      <c r="AQ176" s="190"/>
      <c r="AR176" s="190"/>
      <c r="AS176" s="149"/>
      <c r="AT176" s="149"/>
      <c r="AU176" s="149"/>
      <c r="AV176" s="149"/>
      <c r="AW176" s="149"/>
      <c r="AX176" s="149"/>
      <c r="AY176" s="100"/>
      <c r="AZ176" s="100"/>
      <c r="BA176" s="100"/>
      <c r="BB176" s="100"/>
      <c r="BC176" s="100"/>
      <c r="BD176" s="100"/>
      <c r="BE176" s="201"/>
      <c r="BF176" s="216"/>
      <c r="BG176" s="216"/>
      <c r="BH176" s="216"/>
      <c r="BI176" s="200"/>
      <c r="BJ176" s="216"/>
      <c r="BK176" s="216"/>
      <c r="BL176" s="216"/>
      <c r="BM176" s="216"/>
      <c r="BN176" s="216"/>
    </row>
    <row r="177" spans="3:76" ht="15" customHeight="1">
      <c r="C177" s="282"/>
      <c r="D177" s="355"/>
      <c r="E177" s="357"/>
      <c r="F177" s="357"/>
      <c r="G177" s="357"/>
      <c r="H177" s="357"/>
      <c r="I177" s="357"/>
      <c r="J177" s="357"/>
      <c r="K177" s="371"/>
      <c r="L177" s="371"/>
      <c r="M177" s="373"/>
      <c r="N177" s="373"/>
      <c r="O177" s="361"/>
      <c r="P177" s="363"/>
      <c r="Q177" s="365"/>
      <c r="R177" s="367"/>
      <c r="S177" s="369"/>
      <c r="T177" s="369"/>
      <c r="U177" s="369"/>
      <c r="V177" s="369"/>
      <c r="W177" s="369"/>
      <c r="X177" s="369"/>
      <c r="Y177" s="369"/>
      <c r="Z177" s="369"/>
      <c r="AA177" s="369"/>
      <c r="AB177" s="369"/>
      <c r="AC177" s="369"/>
      <c r="AD177" s="369"/>
      <c r="AE177" s="369"/>
      <c r="AF177" s="369"/>
      <c r="AG177" s="369"/>
      <c r="AH177" s="172"/>
      <c r="AI177" s="189" t="s">
        <v>241</v>
      </c>
      <c r="AJ177" s="239" t="s">
        <v>198</v>
      </c>
      <c r="AK177" s="276" t="s">
        <v>17</v>
      </c>
      <c r="AL177" s="276" t="s">
        <v>694</v>
      </c>
      <c r="AM177" s="276"/>
      <c r="AN177" s="276"/>
      <c r="AO177" s="276"/>
      <c r="AP177" s="276"/>
      <c r="AQ177" s="276"/>
      <c r="AR177" s="276"/>
      <c r="AS177" s="173">
        <v>4035.1120000000001</v>
      </c>
      <c r="AT177" s="173">
        <v>0</v>
      </c>
      <c r="AU177" s="173">
        <v>0</v>
      </c>
      <c r="AV177" s="174">
        <v>0</v>
      </c>
      <c r="AW177" s="173">
        <f>AT177-AV177</f>
        <v>0</v>
      </c>
      <c r="AX177" s="173">
        <f>AV177-AT177</f>
        <v>0</v>
      </c>
      <c r="AY177" s="174"/>
      <c r="AZ177" s="174"/>
      <c r="BA177" s="224"/>
      <c r="BB177" s="174"/>
      <c r="BC177" s="225"/>
      <c r="BD177" s="298" t="s">
        <v>151</v>
      </c>
      <c r="BE177" s="201">
        <v>0</v>
      </c>
      <c r="BF177" s="216"/>
      <c r="BG177" s="216"/>
      <c r="BI177" s="199" t="str">
        <f>AJ177 &amp; BE177</f>
        <v>Амортизационные отчисления0</v>
      </c>
      <c r="BJ177" s="216"/>
      <c r="BK177" s="216"/>
      <c r="BL177" s="216"/>
      <c r="BM177" s="216"/>
      <c r="BX177" s="199" t="str">
        <f>AJ177 &amp; AK177</f>
        <v>Амортизационные отчисленияда</v>
      </c>
    </row>
    <row r="178" spans="3:76" ht="15" customHeight="1" thickBot="1">
      <c r="C178" s="282"/>
      <c r="D178" s="355"/>
      <c r="E178" s="357"/>
      <c r="F178" s="357"/>
      <c r="G178" s="357"/>
      <c r="H178" s="357"/>
      <c r="I178" s="357"/>
      <c r="J178" s="357"/>
      <c r="K178" s="371"/>
      <c r="L178" s="371"/>
      <c r="M178" s="373"/>
      <c r="N178" s="373"/>
      <c r="O178" s="361"/>
      <c r="P178" s="363"/>
      <c r="Q178" s="365"/>
      <c r="R178" s="367"/>
      <c r="S178" s="369"/>
      <c r="T178" s="369"/>
      <c r="U178" s="369"/>
      <c r="V178" s="369"/>
      <c r="W178" s="369"/>
      <c r="X178" s="369"/>
      <c r="Y178" s="369"/>
      <c r="Z178" s="369"/>
      <c r="AA178" s="369"/>
      <c r="AB178" s="369"/>
      <c r="AC178" s="369"/>
      <c r="AD178" s="369"/>
      <c r="AE178" s="369"/>
      <c r="AF178" s="369"/>
      <c r="AG178" s="369"/>
      <c r="AH178" s="172"/>
      <c r="AI178" s="189" t="s">
        <v>115</v>
      </c>
      <c r="AJ178" s="239" t="s">
        <v>217</v>
      </c>
      <c r="AK178" s="276" t="s">
        <v>17</v>
      </c>
      <c r="AL178" s="276" t="s">
        <v>694</v>
      </c>
      <c r="AM178" s="276"/>
      <c r="AN178" s="276"/>
      <c r="AO178" s="276"/>
      <c r="AP178" s="276"/>
      <c r="AQ178" s="276"/>
      <c r="AR178" s="276"/>
      <c r="AS178" s="173">
        <v>11724.888000000001</v>
      </c>
      <c r="AT178" s="173">
        <v>0</v>
      </c>
      <c r="AU178" s="173">
        <v>0</v>
      </c>
      <c r="AV178" s="174">
        <v>0</v>
      </c>
      <c r="AW178" s="173">
        <f>AT178-AV178</f>
        <v>0</v>
      </c>
      <c r="AX178" s="173">
        <f>AV178-AT178</f>
        <v>0</v>
      </c>
      <c r="AY178" s="174"/>
      <c r="AZ178" s="174"/>
      <c r="BA178" s="224"/>
      <c r="BB178" s="174"/>
      <c r="BC178" s="225"/>
      <c r="BD178" s="298" t="s">
        <v>151</v>
      </c>
      <c r="BE178" s="201">
        <v>0</v>
      </c>
      <c r="BF178" s="216"/>
      <c r="BG178" s="216"/>
      <c r="BI178" s="199" t="str">
        <f>AJ178 &amp; BE178</f>
        <v>Прибыль направляемая на инвестиции0</v>
      </c>
      <c r="BJ178" s="216"/>
      <c r="BK178" s="216"/>
      <c r="BL178" s="216"/>
      <c r="BM178" s="216"/>
      <c r="BX178" s="199" t="str">
        <f>AJ178 &amp; AK178</f>
        <v>Прибыль направляемая на инвестициида</v>
      </c>
    </row>
    <row r="179" spans="3:76" ht="11.25" customHeight="1">
      <c r="C179" s="282"/>
      <c r="D179" s="354">
        <v>36</v>
      </c>
      <c r="E179" s="356" t="s">
        <v>655</v>
      </c>
      <c r="F179" s="356"/>
      <c r="G179" s="356" t="s">
        <v>659</v>
      </c>
      <c r="H179" s="356" t="s">
        <v>621</v>
      </c>
      <c r="I179" s="356" t="s">
        <v>621</v>
      </c>
      <c r="J179" s="356" t="s">
        <v>622</v>
      </c>
      <c r="K179" s="370">
        <v>4</v>
      </c>
      <c r="L179" s="370">
        <v>2024</v>
      </c>
      <c r="M179" s="372" t="s">
        <v>190</v>
      </c>
      <c r="N179" s="372">
        <v>2024</v>
      </c>
      <c r="O179" s="360">
        <v>0</v>
      </c>
      <c r="P179" s="362">
        <v>0</v>
      </c>
      <c r="Q179" s="148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47"/>
      <c r="AE179" s="147"/>
      <c r="AF179" s="147"/>
      <c r="AG179" s="147"/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201"/>
      <c r="BF179" s="200"/>
      <c r="BG179" s="200"/>
      <c r="BH179" s="200"/>
      <c r="BI179" s="200"/>
      <c r="BJ179" s="200"/>
      <c r="BK179" s="200"/>
    </row>
    <row r="180" spans="3:76" ht="11.25" customHeight="1">
      <c r="C180" s="282"/>
      <c r="D180" s="355"/>
      <c r="E180" s="357"/>
      <c r="F180" s="357"/>
      <c r="G180" s="357"/>
      <c r="H180" s="357"/>
      <c r="I180" s="357"/>
      <c r="J180" s="357"/>
      <c r="K180" s="371"/>
      <c r="L180" s="371"/>
      <c r="M180" s="373"/>
      <c r="N180" s="373"/>
      <c r="O180" s="361"/>
      <c r="P180" s="363"/>
      <c r="Q180" s="364"/>
      <c r="R180" s="366">
        <v>1</v>
      </c>
      <c r="S180" s="368" t="s">
        <v>17</v>
      </c>
      <c r="T180" s="368" t="s">
        <v>689</v>
      </c>
      <c r="U180" s="368" t="s">
        <v>666</v>
      </c>
      <c r="V180" s="368" t="s">
        <v>667</v>
      </c>
      <c r="W180" s="368" t="s">
        <v>667</v>
      </c>
      <c r="X180" s="368" t="s">
        <v>622</v>
      </c>
      <c r="Y180" s="368" t="s">
        <v>668</v>
      </c>
      <c r="Z180" s="368" t="s">
        <v>669</v>
      </c>
      <c r="AA180" s="368" t="s">
        <v>690</v>
      </c>
      <c r="AB180" s="368" t="s">
        <v>115</v>
      </c>
      <c r="AC180" s="368" t="s">
        <v>621</v>
      </c>
      <c r="AD180" s="368" t="s">
        <v>621</v>
      </c>
      <c r="AE180" s="368" t="s">
        <v>622</v>
      </c>
      <c r="AF180" s="368" t="s">
        <v>668</v>
      </c>
      <c r="AG180" s="368" t="s">
        <v>669</v>
      </c>
      <c r="AH180" s="184"/>
      <c r="AI180" s="191"/>
      <c r="AJ180" s="190"/>
      <c r="AK180" s="190"/>
      <c r="AL180" s="190"/>
      <c r="AM180" s="190"/>
      <c r="AN180" s="190"/>
      <c r="AO180" s="190"/>
      <c r="AP180" s="190"/>
      <c r="AQ180" s="190"/>
      <c r="AR180" s="190"/>
      <c r="AS180" s="149"/>
      <c r="AT180" s="149"/>
      <c r="AU180" s="149"/>
      <c r="AV180" s="149"/>
      <c r="AW180" s="149"/>
      <c r="AX180" s="149"/>
      <c r="AY180" s="100"/>
      <c r="AZ180" s="100"/>
      <c r="BA180" s="100"/>
      <c r="BB180" s="100"/>
      <c r="BC180" s="100"/>
      <c r="BD180" s="100"/>
      <c r="BE180" s="201"/>
      <c r="BF180" s="216"/>
      <c r="BG180" s="216"/>
      <c r="BH180" s="216"/>
      <c r="BI180" s="200"/>
      <c r="BJ180" s="216"/>
      <c r="BK180" s="216"/>
      <c r="BL180" s="216"/>
      <c r="BM180" s="216"/>
      <c r="BN180" s="216"/>
    </row>
    <row r="181" spans="3:76" ht="15" customHeight="1">
      <c r="C181" s="282"/>
      <c r="D181" s="355"/>
      <c r="E181" s="357"/>
      <c r="F181" s="357"/>
      <c r="G181" s="357"/>
      <c r="H181" s="357"/>
      <c r="I181" s="357"/>
      <c r="J181" s="357"/>
      <c r="K181" s="371"/>
      <c r="L181" s="371"/>
      <c r="M181" s="373"/>
      <c r="N181" s="373"/>
      <c r="O181" s="361"/>
      <c r="P181" s="363"/>
      <c r="Q181" s="365"/>
      <c r="R181" s="367"/>
      <c r="S181" s="369"/>
      <c r="T181" s="369"/>
      <c r="U181" s="369"/>
      <c r="V181" s="369"/>
      <c r="W181" s="369"/>
      <c r="X181" s="369"/>
      <c r="Y181" s="369"/>
      <c r="Z181" s="369"/>
      <c r="AA181" s="369"/>
      <c r="AB181" s="369"/>
      <c r="AC181" s="369"/>
      <c r="AD181" s="369"/>
      <c r="AE181" s="369"/>
      <c r="AF181" s="369"/>
      <c r="AG181" s="369"/>
      <c r="AH181" s="172"/>
      <c r="AI181" s="189" t="s">
        <v>241</v>
      </c>
      <c r="AJ181" s="239" t="s">
        <v>198</v>
      </c>
      <c r="AK181" s="276" t="s">
        <v>17</v>
      </c>
      <c r="AL181" s="276" t="s">
        <v>694</v>
      </c>
      <c r="AM181" s="276"/>
      <c r="AN181" s="276"/>
      <c r="AO181" s="276"/>
      <c r="AP181" s="276"/>
      <c r="AQ181" s="276"/>
      <c r="AR181" s="276"/>
      <c r="AS181" s="173">
        <v>36845.49</v>
      </c>
      <c r="AT181" s="173">
        <v>0</v>
      </c>
      <c r="AU181" s="173">
        <v>0</v>
      </c>
      <c r="AV181" s="174">
        <v>0</v>
      </c>
      <c r="AW181" s="173">
        <f>AT181-AV181</f>
        <v>0</v>
      </c>
      <c r="AX181" s="173">
        <f>AV181-AT181</f>
        <v>0</v>
      </c>
      <c r="AY181" s="174"/>
      <c r="AZ181" s="174"/>
      <c r="BA181" s="224"/>
      <c r="BB181" s="174"/>
      <c r="BC181" s="225"/>
      <c r="BD181" s="298" t="s">
        <v>151</v>
      </c>
      <c r="BE181" s="201">
        <v>0</v>
      </c>
      <c r="BF181" s="216"/>
      <c r="BG181" s="216"/>
      <c r="BI181" s="199" t="str">
        <f>AJ181 &amp; BE181</f>
        <v>Амортизационные отчисления0</v>
      </c>
      <c r="BJ181" s="216"/>
      <c r="BK181" s="216"/>
      <c r="BL181" s="216"/>
      <c r="BM181" s="216"/>
      <c r="BX181" s="199" t="str">
        <f>AJ181 &amp; AK181</f>
        <v>Амортизационные отчисленияда</v>
      </c>
    </row>
    <row r="182" spans="3:76" ht="15" customHeight="1" thickBot="1">
      <c r="C182" s="282"/>
      <c r="D182" s="355"/>
      <c r="E182" s="357"/>
      <c r="F182" s="357"/>
      <c r="G182" s="357"/>
      <c r="H182" s="357"/>
      <c r="I182" s="357"/>
      <c r="J182" s="357"/>
      <c r="K182" s="371"/>
      <c r="L182" s="371"/>
      <c r="M182" s="373"/>
      <c r="N182" s="373"/>
      <c r="O182" s="361"/>
      <c r="P182" s="363"/>
      <c r="Q182" s="365"/>
      <c r="R182" s="367"/>
      <c r="S182" s="369"/>
      <c r="T182" s="369"/>
      <c r="U182" s="369"/>
      <c r="V182" s="369"/>
      <c r="W182" s="369"/>
      <c r="X182" s="369"/>
      <c r="Y182" s="369"/>
      <c r="Z182" s="369"/>
      <c r="AA182" s="369"/>
      <c r="AB182" s="369"/>
      <c r="AC182" s="369"/>
      <c r="AD182" s="369"/>
      <c r="AE182" s="369"/>
      <c r="AF182" s="369"/>
      <c r="AG182" s="369"/>
      <c r="AH182" s="172"/>
      <c r="AI182" s="189" t="s">
        <v>115</v>
      </c>
      <c r="AJ182" s="239" t="s">
        <v>217</v>
      </c>
      <c r="AK182" s="276" t="s">
        <v>17</v>
      </c>
      <c r="AL182" s="276" t="s">
        <v>694</v>
      </c>
      <c r="AM182" s="276"/>
      <c r="AN182" s="276"/>
      <c r="AO182" s="276"/>
      <c r="AP182" s="276"/>
      <c r="AQ182" s="276"/>
      <c r="AR182" s="276"/>
      <c r="AS182" s="173">
        <v>2832.27</v>
      </c>
      <c r="AT182" s="173">
        <v>0</v>
      </c>
      <c r="AU182" s="173">
        <v>0</v>
      </c>
      <c r="AV182" s="174">
        <v>0</v>
      </c>
      <c r="AW182" s="173">
        <f>AT182-AV182</f>
        <v>0</v>
      </c>
      <c r="AX182" s="173">
        <f>AV182-AT182</f>
        <v>0</v>
      </c>
      <c r="AY182" s="174"/>
      <c r="AZ182" s="174"/>
      <c r="BA182" s="224"/>
      <c r="BB182" s="174"/>
      <c r="BC182" s="225"/>
      <c r="BD182" s="298" t="s">
        <v>151</v>
      </c>
      <c r="BE182" s="201">
        <v>0</v>
      </c>
      <c r="BF182" s="216"/>
      <c r="BG182" s="216"/>
      <c r="BI182" s="199" t="str">
        <f>AJ182 &amp; BE182</f>
        <v>Прибыль направляемая на инвестиции0</v>
      </c>
      <c r="BJ182" s="216"/>
      <c r="BK182" s="216"/>
      <c r="BL182" s="216"/>
      <c r="BM182" s="216"/>
      <c r="BX182" s="199" t="str">
        <f>AJ182 &amp; AK182</f>
        <v>Прибыль направляемая на инвестициида</v>
      </c>
    </row>
    <row r="183" spans="3:76" ht="11.25" customHeight="1">
      <c r="C183" s="282"/>
      <c r="D183" s="354">
        <v>37</v>
      </c>
      <c r="E183" s="356" t="s">
        <v>618</v>
      </c>
      <c r="F183" s="356" t="s">
        <v>619</v>
      </c>
      <c r="G183" s="356" t="s">
        <v>660</v>
      </c>
      <c r="H183" s="356" t="s">
        <v>621</v>
      </c>
      <c r="I183" s="356" t="s">
        <v>621</v>
      </c>
      <c r="J183" s="356" t="s">
        <v>622</v>
      </c>
      <c r="K183" s="370">
        <v>4</v>
      </c>
      <c r="L183" s="370">
        <v>2024</v>
      </c>
      <c r="M183" s="372" t="s">
        <v>190</v>
      </c>
      <c r="N183" s="372">
        <v>2024</v>
      </c>
      <c r="O183" s="360">
        <v>0</v>
      </c>
      <c r="P183" s="362">
        <v>0</v>
      </c>
      <c r="Q183" s="148"/>
      <c r="R183" s="147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  <c r="AC183" s="147"/>
      <c r="AD183" s="147"/>
      <c r="AE183" s="147"/>
      <c r="AF183" s="147"/>
      <c r="AG183" s="147"/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201"/>
      <c r="BF183" s="200"/>
      <c r="BG183" s="200"/>
      <c r="BH183" s="200"/>
      <c r="BI183" s="200"/>
      <c r="BJ183" s="200"/>
      <c r="BK183" s="200"/>
    </row>
    <row r="184" spans="3:76" ht="11.25" customHeight="1">
      <c r="C184" s="282"/>
      <c r="D184" s="355"/>
      <c r="E184" s="357"/>
      <c r="F184" s="357"/>
      <c r="G184" s="357"/>
      <c r="H184" s="357"/>
      <c r="I184" s="357"/>
      <c r="J184" s="357"/>
      <c r="K184" s="371"/>
      <c r="L184" s="371"/>
      <c r="M184" s="373"/>
      <c r="N184" s="373"/>
      <c r="O184" s="361"/>
      <c r="P184" s="363"/>
      <c r="Q184" s="364"/>
      <c r="R184" s="366">
        <v>1</v>
      </c>
      <c r="S184" s="368" t="s">
        <v>17</v>
      </c>
      <c r="T184" s="368" t="s">
        <v>680</v>
      </c>
      <c r="U184" s="368" t="s">
        <v>666</v>
      </c>
      <c r="V184" s="368" t="s">
        <v>667</v>
      </c>
      <c r="W184" s="368" t="s">
        <v>667</v>
      </c>
      <c r="X184" s="368" t="s">
        <v>622</v>
      </c>
      <c r="Y184" s="368" t="s">
        <v>668</v>
      </c>
      <c r="Z184" s="368" t="s">
        <v>669</v>
      </c>
      <c r="AA184" s="368" t="s">
        <v>681</v>
      </c>
      <c r="AB184" s="368" t="s">
        <v>682</v>
      </c>
      <c r="AC184" s="368" t="s">
        <v>621</v>
      </c>
      <c r="AD184" s="368" t="s">
        <v>621</v>
      </c>
      <c r="AE184" s="368" t="s">
        <v>622</v>
      </c>
      <c r="AF184" s="368" t="s">
        <v>668</v>
      </c>
      <c r="AG184" s="368" t="s">
        <v>669</v>
      </c>
      <c r="AH184" s="184"/>
      <c r="AI184" s="191"/>
      <c r="AJ184" s="190"/>
      <c r="AK184" s="190"/>
      <c r="AL184" s="190"/>
      <c r="AM184" s="190"/>
      <c r="AN184" s="190"/>
      <c r="AO184" s="190"/>
      <c r="AP184" s="190"/>
      <c r="AQ184" s="190"/>
      <c r="AR184" s="190"/>
      <c r="AS184" s="149"/>
      <c r="AT184" s="149"/>
      <c r="AU184" s="149"/>
      <c r="AV184" s="149"/>
      <c r="AW184" s="149"/>
      <c r="AX184" s="149"/>
      <c r="AY184" s="100"/>
      <c r="AZ184" s="100"/>
      <c r="BA184" s="100"/>
      <c r="BB184" s="100"/>
      <c r="BC184" s="100"/>
      <c r="BD184" s="100"/>
      <c r="BE184" s="201"/>
      <c r="BF184" s="216"/>
      <c r="BG184" s="216"/>
      <c r="BH184" s="216"/>
      <c r="BI184" s="200"/>
      <c r="BJ184" s="216"/>
      <c r="BK184" s="216"/>
      <c r="BL184" s="216"/>
      <c r="BM184" s="216"/>
      <c r="BN184" s="216"/>
    </row>
    <row r="185" spans="3:76" ht="15" customHeight="1">
      <c r="C185" s="282"/>
      <c r="D185" s="355"/>
      <c r="E185" s="357"/>
      <c r="F185" s="357"/>
      <c r="G185" s="357"/>
      <c r="H185" s="357"/>
      <c r="I185" s="357"/>
      <c r="J185" s="357"/>
      <c r="K185" s="371"/>
      <c r="L185" s="371"/>
      <c r="M185" s="373"/>
      <c r="N185" s="373"/>
      <c r="O185" s="361"/>
      <c r="P185" s="363"/>
      <c r="Q185" s="365"/>
      <c r="R185" s="367"/>
      <c r="S185" s="369"/>
      <c r="T185" s="369"/>
      <c r="U185" s="369"/>
      <c r="V185" s="369"/>
      <c r="W185" s="369"/>
      <c r="X185" s="369"/>
      <c r="Y185" s="369"/>
      <c r="Z185" s="369"/>
      <c r="AA185" s="369"/>
      <c r="AB185" s="369"/>
      <c r="AC185" s="369"/>
      <c r="AD185" s="369"/>
      <c r="AE185" s="369"/>
      <c r="AF185" s="369"/>
      <c r="AG185" s="369"/>
      <c r="AH185" s="172"/>
      <c r="AI185" s="189" t="s">
        <v>241</v>
      </c>
      <c r="AJ185" s="239" t="s">
        <v>198</v>
      </c>
      <c r="AK185" s="276" t="s">
        <v>17</v>
      </c>
      <c r="AL185" s="276" t="s">
        <v>694</v>
      </c>
      <c r="AM185" s="276"/>
      <c r="AN185" s="276"/>
      <c r="AO185" s="276"/>
      <c r="AP185" s="276"/>
      <c r="AQ185" s="276"/>
      <c r="AR185" s="276"/>
      <c r="AS185" s="173">
        <v>19121.75</v>
      </c>
      <c r="AT185" s="173">
        <v>0</v>
      </c>
      <c r="AU185" s="173">
        <v>0</v>
      </c>
      <c r="AV185" s="174">
        <v>0</v>
      </c>
      <c r="AW185" s="173">
        <f>AT185-AV185</f>
        <v>0</v>
      </c>
      <c r="AX185" s="173">
        <f>AV185-AT185</f>
        <v>0</v>
      </c>
      <c r="AY185" s="174"/>
      <c r="AZ185" s="174"/>
      <c r="BA185" s="224"/>
      <c r="BB185" s="174"/>
      <c r="BC185" s="225"/>
      <c r="BD185" s="298" t="s">
        <v>151</v>
      </c>
      <c r="BE185" s="201">
        <v>0</v>
      </c>
      <c r="BF185" s="216"/>
      <c r="BG185" s="216"/>
      <c r="BI185" s="199" t="str">
        <f>AJ185 &amp; BE185</f>
        <v>Амортизационные отчисления0</v>
      </c>
      <c r="BJ185" s="216"/>
      <c r="BK185" s="216"/>
      <c r="BL185" s="216"/>
      <c r="BM185" s="216"/>
      <c r="BX185" s="199" t="str">
        <f>AJ185 &amp; AK185</f>
        <v>Амортизационные отчисленияда</v>
      </c>
    </row>
    <row r="186" spans="3:76" ht="15" customHeight="1">
      <c r="C186" s="282"/>
      <c r="D186" s="355"/>
      <c r="E186" s="357"/>
      <c r="F186" s="357"/>
      <c r="G186" s="357"/>
      <c r="H186" s="357"/>
      <c r="I186" s="357"/>
      <c r="J186" s="357"/>
      <c r="K186" s="371"/>
      <c r="L186" s="371"/>
      <c r="M186" s="373"/>
      <c r="N186" s="373"/>
      <c r="O186" s="361"/>
      <c r="P186" s="363"/>
      <c r="Q186" s="365"/>
      <c r="R186" s="367"/>
      <c r="S186" s="369"/>
      <c r="T186" s="369"/>
      <c r="U186" s="369"/>
      <c r="V186" s="369"/>
      <c r="W186" s="369"/>
      <c r="X186" s="369"/>
      <c r="Y186" s="369"/>
      <c r="Z186" s="369"/>
      <c r="AA186" s="369"/>
      <c r="AB186" s="369"/>
      <c r="AC186" s="369"/>
      <c r="AD186" s="369"/>
      <c r="AE186" s="369"/>
      <c r="AF186" s="369"/>
      <c r="AG186" s="369"/>
      <c r="AH186" s="172"/>
      <c r="AI186" s="189" t="s">
        <v>115</v>
      </c>
      <c r="AJ186" s="239" t="s">
        <v>217</v>
      </c>
      <c r="AK186" s="276" t="s">
        <v>17</v>
      </c>
      <c r="AL186" s="276" t="s">
        <v>694</v>
      </c>
      <c r="AM186" s="276"/>
      <c r="AN186" s="276"/>
      <c r="AO186" s="276"/>
      <c r="AP186" s="276"/>
      <c r="AQ186" s="276"/>
      <c r="AR186" s="276"/>
      <c r="AS186" s="173">
        <v>27884.55</v>
      </c>
      <c r="AT186" s="173">
        <v>0</v>
      </c>
      <c r="AU186" s="173">
        <v>0</v>
      </c>
      <c r="AV186" s="174">
        <v>0</v>
      </c>
      <c r="AW186" s="173">
        <f>AT186-AV186</f>
        <v>0</v>
      </c>
      <c r="AX186" s="173">
        <f>AV186-AT186</f>
        <v>0</v>
      </c>
      <c r="AY186" s="174"/>
      <c r="AZ186" s="174"/>
      <c r="BA186" s="224"/>
      <c r="BB186" s="174"/>
      <c r="BC186" s="225"/>
      <c r="BD186" s="298" t="s">
        <v>151</v>
      </c>
      <c r="BE186" s="201">
        <v>0</v>
      </c>
      <c r="BF186" s="216"/>
      <c r="BG186" s="216"/>
      <c r="BI186" s="199" t="str">
        <f>AJ186 &amp; BE186</f>
        <v>Прибыль направляемая на инвестиции0</v>
      </c>
      <c r="BJ186" s="216"/>
      <c r="BK186" s="216"/>
      <c r="BL186" s="216"/>
      <c r="BM186" s="216"/>
      <c r="BX186" s="199" t="str">
        <f>AJ186 &amp; AK186</f>
        <v>Прибыль направляемая на инвестициида</v>
      </c>
    </row>
    <row r="187" spans="3:76" ht="15" customHeight="1" thickBot="1">
      <c r="C187" s="282"/>
      <c r="D187" s="355"/>
      <c r="E187" s="357"/>
      <c r="F187" s="357"/>
      <c r="G187" s="357"/>
      <c r="H187" s="357"/>
      <c r="I187" s="357"/>
      <c r="J187" s="357"/>
      <c r="K187" s="371"/>
      <c r="L187" s="371"/>
      <c r="M187" s="373"/>
      <c r="N187" s="373"/>
      <c r="O187" s="361"/>
      <c r="P187" s="363"/>
      <c r="Q187" s="365"/>
      <c r="R187" s="367"/>
      <c r="S187" s="369"/>
      <c r="T187" s="369"/>
      <c r="U187" s="369"/>
      <c r="V187" s="369"/>
      <c r="W187" s="369"/>
      <c r="X187" s="369"/>
      <c r="Y187" s="369"/>
      <c r="Z187" s="369"/>
      <c r="AA187" s="369"/>
      <c r="AB187" s="369"/>
      <c r="AC187" s="369"/>
      <c r="AD187" s="369"/>
      <c r="AE187" s="369"/>
      <c r="AF187" s="369"/>
      <c r="AG187" s="369"/>
      <c r="AH187" s="172"/>
      <c r="AI187" s="189" t="s">
        <v>116</v>
      </c>
      <c r="AJ187" s="239" t="s">
        <v>203</v>
      </c>
      <c r="AK187" s="276" t="s">
        <v>17</v>
      </c>
      <c r="AL187" s="276" t="s">
        <v>694</v>
      </c>
      <c r="AM187" s="276"/>
      <c r="AN187" s="276"/>
      <c r="AO187" s="276"/>
      <c r="AP187" s="276"/>
      <c r="AQ187" s="276"/>
      <c r="AR187" s="276"/>
      <c r="AS187" s="173">
        <v>1405.8</v>
      </c>
      <c r="AT187" s="173">
        <v>0</v>
      </c>
      <c r="AU187" s="173">
        <v>0</v>
      </c>
      <c r="AV187" s="174">
        <v>0</v>
      </c>
      <c r="AW187" s="173">
        <f>AT187-AV187</f>
        <v>0</v>
      </c>
      <c r="AX187" s="173">
        <f>AV187-AT187</f>
        <v>0</v>
      </c>
      <c r="AY187" s="174"/>
      <c r="AZ187" s="174"/>
      <c r="BA187" s="224"/>
      <c r="BB187" s="174"/>
      <c r="BC187" s="225"/>
      <c r="BD187" s="298" t="s">
        <v>151</v>
      </c>
      <c r="BE187" s="201">
        <v>0</v>
      </c>
      <c r="BF187" s="216"/>
      <c r="BG187" s="216"/>
      <c r="BI187" s="199" t="str">
        <f>AJ187 &amp; BE187</f>
        <v>Кредиты0</v>
      </c>
      <c r="BJ187" s="216"/>
      <c r="BK187" s="216"/>
      <c r="BL187" s="216"/>
      <c r="BM187" s="216"/>
      <c r="BX187" s="199" t="str">
        <f>AJ187 &amp; AK187</f>
        <v>Кредитыда</v>
      </c>
    </row>
    <row r="188" spans="3:76" ht="11.25" customHeight="1">
      <c r="C188" s="282"/>
      <c r="D188" s="354">
        <v>38</v>
      </c>
      <c r="E188" s="356" t="s">
        <v>618</v>
      </c>
      <c r="F188" s="356" t="s">
        <v>619</v>
      </c>
      <c r="G188" s="356" t="s">
        <v>661</v>
      </c>
      <c r="H188" s="356" t="s">
        <v>621</v>
      </c>
      <c r="I188" s="356" t="s">
        <v>621</v>
      </c>
      <c r="J188" s="356" t="s">
        <v>622</v>
      </c>
      <c r="K188" s="370">
        <v>1</v>
      </c>
      <c r="L188" s="370">
        <v>2020</v>
      </c>
      <c r="M188" s="372" t="s">
        <v>190</v>
      </c>
      <c r="N188" s="372">
        <v>2021</v>
      </c>
      <c r="O188" s="360">
        <v>0</v>
      </c>
      <c r="P188" s="362">
        <v>0</v>
      </c>
      <c r="Q188" s="148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201"/>
      <c r="BF188" s="200"/>
      <c r="BG188" s="200"/>
      <c r="BH188" s="200"/>
      <c r="BI188" s="200"/>
      <c r="BJ188" s="200"/>
      <c r="BK188" s="200"/>
    </row>
    <row r="189" spans="3:76" ht="11.25" customHeight="1">
      <c r="C189" s="282"/>
      <c r="D189" s="355"/>
      <c r="E189" s="357"/>
      <c r="F189" s="357"/>
      <c r="G189" s="357"/>
      <c r="H189" s="357"/>
      <c r="I189" s="357"/>
      <c r="J189" s="357"/>
      <c r="K189" s="371"/>
      <c r="L189" s="371"/>
      <c r="M189" s="373"/>
      <c r="N189" s="373"/>
      <c r="O189" s="361"/>
      <c r="P189" s="363"/>
      <c r="Q189" s="364"/>
      <c r="R189" s="366">
        <v>1</v>
      </c>
      <c r="S189" s="368" t="s">
        <v>17</v>
      </c>
      <c r="T189" s="368" t="s">
        <v>678</v>
      </c>
      <c r="U189" s="368" t="s">
        <v>666</v>
      </c>
      <c r="V189" s="368" t="s">
        <v>667</v>
      </c>
      <c r="W189" s="368" t="s">
        <v>667</v>
      </c>
      <c r="X189" s="368" t="s">
        <v>622</v>
      </c>
      <c r="Y189" s="368" t="s">
        <v>668</v>
      </c>
      <c r="Z189" s="368" t="s">
        <v>669</v>
      </c>
      <c r="AA189" s="368" t="s">
        <v>679</v>
      </c>
      <c r="AB189" s="368" t="s">
        <v>241</v>
      </c>
      <c r="AC189" s="368" t="s">
        <v>621</v>
      </c>
      <c r="AD189" s="368" t="s">
        <v>621</v>
      </c>
      <c r="AE189" s="368" t="s">
        <v>622</v>
      </c>
      <c r="AF189" s="368" t="s">
        <v>668</v>
      </c>
      <c r="AG189" s="368" t="s">
        <v>669</v>
      </c>
      <c r="AH189" s="184"/>
      <c r="AI189" s="191"/>
      <c r="AJ189" s="190"/>
      <c r="AK189" s="190"/>
      <c r="AL189" s="190"/>
      <c r="AM189" s="190"/>
      <c r="AN189" s="190"/>
      <c r="AO189" s="190"/>
      <c r="AP189" s="190"/>
      <c r="AQ189" s="190"/>
      <c r="AR189" s="190"/>
      <c r="AS189" s="149"/>
      <c r="AT189" s="149"/>
      <c r="AU189" s="149"/>
      <c r="AV189" s="149"/>
      <c r="AW189" s="149"/>
      <c r="AX189" s="149"/>
      <c r="AY189" s="100"/>
      <c r="AZ189" s="100"/>
      <c r="BA189" s="100"/>
      <c r="BB189" s="100"/>
      <c r="BC189" s="100"/>
      <c r="BD189" s="100"/>
      <c r="BE189" s="201"/>
      <c r="BF189" s="216"/>
      <c r="BG189" s="216"/>
      <c r="BH189" s="216"/>
      <c r="BI189" s="200"/>
      <c r="BJ189" s="216"/>
      <c r="BK189" s="216"/>
      <c r="BL189" s="216"/>
      <c r="BM189" s="216"/>
      <c r="BN189" s="216"/>
    </row>
    <row r="190" spans="3:76" ht="69.75" customHeight="1" thickBot="1">
      <c r="C190" s="282"/>
      <c r="D190" s="355"/>
      <c r="E190" s="357"/>
      <c r="F190" s="357"/>
      <c r="G190" s="357"/>
      <c r="H190" s="357"/>
      <c r="I190" s="357"/>
      <c r="J190" s="357"/>
      <c r="K190" s="371"/>
      <c r="L190" s="371"/>
      <c r="M190" s="373"/>
      <c r="N190" s="373"/>
      <c r="O190" s="361"/>
      <c r="P190" s="363"/>
      <c r="Q190" s="365"/>
      <c r="R190" s="367"/>
      <c r="S190" s="369"/>
      <c r="T190" s="369"/>
      <c r="U190" s="369"/>
      <c r="V190" s="369"/>
      <c r="W190" s="369"/>
      <c r="X190" s="369"/>
      <c r="Y190" s="369"/>
      <c r="Z190" s="369"/>
      <c r="AA190" s="369"/>
      <c r="AB190" s="369"/>
      <c r="AC190" s="369"/>
      <c r="AD190" s="369"/>
      <c r="AE190" s="369"/>
      <c r="AF190" s="369"/>
      <c r="AG190" s="369"/>
      <c r="AH190" s="172"/>
      <c r="AI190" s="189" t="s">
        <v>241</v>
      </c>
      <c r="AJ190" s="238" t="s">
        <v>198</v>
      </c>
      <c r="AK190" s="276" t="s">
        <v>17</v>
      </c>
      <c r="AL190" s="276" t="s">
        <v>694</v>
      </c>
      <c r="AM190" s="276"/>
      <c r="AN190" s="276"/>
      <c r="AO190" s="276"/>
      <c r="AP190" s="276"/>
      <c r="AQ190" s="276"/>
      <c r="AR190" s="276"/>
      <c r="AS190" s="97">
        <v>1421.32</v>
      </c>
      <c r="AT190" s="173">
        <v>1421.32</v>
      </c>
      <c r="AU190" s="173">
        <v>0</v>
      </c>
      <c r="AV190" s="146">
        <v>0</v>
      </c>
      <c r="AW190" s="173">
        <f>AT190-AV190</f>
        <v>1421.32</v>
      </c>
      <c r="AX190" s="173">
        <f>AV190-AT190</f>
        <v>-1421.32</v>
      </c>
      <c r="AY190" s="174"/>
      <c r="AZ190" s="174"/>
      <c r="BA190" s="296" t="s">
        <v>749</v>
      </c>
      <c r="BB190" s="174">
        <f>AW190</f>
        <v>1421.32</v>
      </c>
      <c r="BC190" s="297" t="s">
        <v>750</v>
      </c>
      <c r="BD190" s="298" t="s">
        <v>151</v>
      </c>
      <c r="BE190" s="201">
        <v>0</v>
      </c>
      <c r="BF190" s="216"/>
      <c r="BG190" s="216"/>
      <c r="BI190" s="199" t="str">
        <f>AJ190 &amp; BE190</f>
        <v>Амортизационные отчисления0</v>
      </c>
      <c r="BJ190" s="216"/>
      <c r="BK190" s="216"/>
      <c r="BL190" s="216"/>
      <c r="BM190" s="216"/>
      <c r="BX190" s="199" t="str">
        <f>AJ190 &amp; AK190</f>
        <v>Амортизационные отчисленияда</v>
      </c>
    </row>
    <row r="191" spans="3:76" ht="11.25" customHeight="1">
      <c r="C191" s="282"/>
      <c r="D191" s="354">
        <v>39</v>
      </c>
      <c r="E191" s="356" t="s">
        <v>618</v>
      </c>
      <c r="F191" s="356" t="s">
        <v>619</v>
      </c>
      <c r="G191" s="356" t="s">
        <v>662</v>
      </c>
      <c r="H191" s="356" t="s">
        <v>621</v>
      </c>
      <c r="I191" s="356" t="s">
        <v>621</v>
      </c>
      <c r="J191" s="356" t="s">
        <v>622</v>
      </c>
      <c r="K191" s="370">
        <v>1</v>
      </c>
      <c r="L191" s="370">
        <v>2020</v>
      </c>
      <c r="M191" s="372" t="s">
        <v>190</v>
      </c>
      <c r="N191" s="372">
        <v>2021</v>
      </c>
      <c r="O191" s="360">
        <v>0</v>
      </c>
      <c r="P191" s="362">
        <v>0</v>
      </c>
      <c r="Q191" s="148"/>
      <c r="R191" s="147"/>
      <c r="S191" s="147"/>
      <c r="T191" s="147"/>
      <c r="U191" s="147"/>
      <c r="V191" s="147"/>
      <c r="W191" s="147"/>
      <c r="X191" s="147"/>
      <c r="Y191" s="147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201"/>
      <c r="BF191" s="200"/>
      <c r="BG191" s="200"/>
      <c r="BH191" s="200"/>
      <c r="BI191" s="200"/>
      <c r="BJ191" s="200"/>
      <c r="BK191" s="200"/>
    </row>
    <row r="192" spans="3:76" ht="11.25" customHeight="1">
      <c r="C192" s="282"/>
      <c r="D192" s="355"/>
      <c r="E192" s="357"/>
      <c r="F192" s="357"/>
      <c r="G192" s="357"/>
      <c r="H192" s="357"/>
      <c r="I192" s="357"/>
      <c r="J192" s="357"/>
      <c r="K192" s="371"/>
      <c r="L192" s="371"/>
      <c r="M192" s="373"/>
      <c r="N192" s="373"/>
      <c r="O192" s="361"/>
      <c r="P192" s="363"/>
      <c r="Q192" s="364"/>
      <c r="R192" s="366">
        <v>1</v>
      </c>
      <c r="S192" s="368" t="s">
        <v>17</v>
      </c>
      <c r="T192" s="368" t="s">
        <v>683</v>
      </c>
      <c r="U192" s="368" t="s">
        <v>666</v>
      </c>
      <c r="V192" s="368" t="s">
        <v>667</v>
      </c>
      <c r="W192" s="368" t="s">
        <v>667</v>
      </c>
      <c r="X192" s="368" t="s">
        <v>622</v>
      </c>
      <c r="Y192" s="368" t="s">
        <v>668</v>
      </c>
      <c r="Z192" s="368" t="s">
        <v>669</v>
      </c>
      <c r="AA192" s="368" t="s">
        <v>684</v>
      </c>
      <c r="AB192" s="368" t="s">
        <v>685</v>
      </c>
      <c r="AC192" s="368" t="s">
        <v>621</v>
      </c>
      <c r="AD192" s="368" t="s">
        <v>621</v>
      </c>
      <c r="AE192" s="368" t="s">
        <v>622</v>
      </c>
      <c r="AF192" s="368" t="s">
        <v>668</v>
      </c>
      <c r="AG192" s="368" t="s">
        <v>669</v>
      </c>
      <c r="AH192" s="184"/>
      <c r="AI192" s="191"/>
      <c r="AJ192" s="190"/>
      <c r="AK192" s="190"/>
      <c r="AL192" s="190"/>
      <c r="AM192" s="190"/>
      <c r="AN192" s="190"/>
      <c r="AO192" s="190"/>
      <c r="AP192" s="190"/>
      <c r="AQ192" s="190"/>
      <c r="AR192" s="190"/>
      <c r="AS192" s="149"/>
      <c r="AT192" s="149"/>
      <c r="AU192" s="149"/>
      <c r="AV192" s="149"/>
      <c r="AW192" s="149"/>
      <c r="AX192" s="149"/>
      <c r="AY192" s="100"/>
      <c r="AZ192" s="100"/>
      <c r="BA192" s="100"/>
      <c r="BB192" s="100"/>
      <c r="BC192" s="100"/>
      <c r="BD192" s="100"/>
      <c r="BE192" s="201"/>
      <c r="BF192" s="216"/>
      <c r="BG192" s="216"/>
      <c r="BH192" s="216"/>
      <c r="BI192" s="200"/>
      <c r="BJ192" s="216"/>
      <c r="BK192" s="216"/>
      <c r="BL192" s="216"/>
      <c r="BM192" s="216"/>
      <c r="BN192" s="216"/>
    </row>
    <row r="193" spans="3:76" ht="66" customHeight="1" thickBot="1">
      <c r="C193" s="282"/>
      <c r="D193" s="355"/>
      <c r="E193" s="357"/>
      <c r="F193" s="357"/>
      <c r="G193" s="357"/>
      <c r="H193" s="357"/>
      <c r="I193" s="357"/>
      <c r="J193" s="357"/>
      <c r="K193" s="371"/>
      <c r="L193" s="371"/>
      <c r="M193" s="373"/>
      <c r="N193" s="373"/>
      <c r="O193" s="361"/>
      <c r="P193" s="363"/>
      <c r="Q193" s="365"/>
      <c r="R193" s="367"/>
      <c r="S193" s="369"/>
      <c r="T193" s="369"/>
      <c r="U193" s="369"/>
      <c r="V193" s="369"/>
      <c r="W193" s="369"/>
      <c r="X193" s="369"/>
      <c r="Y193" s="369"/>
      <c r="Z193" s="369"/>
      <c r="AA193" s="369"/>
      <c r="AB193" s="369"/>
      <c r="AC193" s="369"/>
      <c r="AD193" s="369"/>
      <c r="AE193" s="369"/>
      <c r="AF193" s="369"/>
      <c r="AG193" s="369"/>
      <c r="AH193" s="172"/>
      <c r="AI193" s="189" t="s">
        <v>241</v>
      </c>
      <c r="AJ193" s="238" t="s">
        <v>198</v>
      </c>
      <c r="AK193" s="276" t="s">
        <v>17</v>
      </c>
      <c r="AL193" s="276" t="s">
        <v>694</v>
      </c>
      <c r="AM193" s="276"/>
      <c r="AN193" s="276"/>
      <c r="AO193" s="276"/>
      <c r="AP193" s="276"/>
      <c r="AQ193" s="276"/>
      <c r="AR193" s="276"/>
      <c r="AS193" s="97">
        <v>1151.5</v>
      </c>
      <c r="AT193" s="173">
        <v>1151.5</v>
      </c>
      <c r="AU193" s="173">
        <v>0</v>
      </c>
      <c r="AV193" s="146">
        <v>0</v>
      </c>
      <c r="AW193" s="173">
        <f>AT193-AV193</f>
        <v>1151.5</v>
      </c>
      <c r="AX193" s="173">
        <f>AV193-AT193</f>
        <v>-1151.5</v>
      </c>
      <c r="AY193" s="174"/>
      <c r="AZ193" s="174"/>
      <c r="BA193" s="296" t="s">
        <v>749</v>
      </c>
      <c r="BB193" s="174">
        <f>AW193</f>
        <v>1151.5</v>
      </c>
      <c r="BC193" s="297" t="s">
        <v>750</v>
      </c>
      <c r="BD193" s="298" t="s">
        <v>151</v>
      </c>
      <c r="BE193" s="201">
        <v>0</v>
      </c>
      <c r="BF193" s="216"/>
      <c r="BG193" s="216"/>
      <c r="BI193" s="199" t="str">
        <f>AJ193 &amp; BE193</f>
        <v>Амортизационные отчисления0</v>
      </c>
      <c r="BJ193" s="216"/>
      <c r="BK193" s="216"/>
      <c r="BL193" s="216"/>
      <c r="BM193" s="216"/>
      <c r="BX193" s="199" t="str">
        <f>AJ193 &amp; AK193</f>
        <v>Амортизационные отчисленияда</v>
      </c>
    </row>
    <row r="194" spans="3:76" ht="11.25" customHeight="1">
      <c r="C194" s="282"/>
      <c r="D194" s="354">
        <v>40</v>
      </c>
      <c r="E194" s="356" t="s">
        <v>647</v>
      </c>
      <c r="F194" s="356"/>
      <c r="G194" s="356" t="s">
        <v>663</v>
      </c>
      <c r="H194" s="356" t="s">
        <v>621</v>
      </c>
      <c r="I194" s="356" t="s">
        <v>621</v>
      </c>
      <c r="J194" s="356" t="s">
        <v>622</v>
      </c>
      <c r="K194" s="370">
        <v>3</v>
      </c>
      <c r="L194" s="370">
        <v>2026</v>
      </c>
      <c r="M194" s="372" t="s">
        <v>190</v>
      </c>
      <c r="N194" s="372">
        <v>2020</v>
      </c>
      <c r="O194" s="360">
        <v>0</v>
      </c>
      <c r="P194" s="362">
        <v>0</v>
      </c>
      <c r="Q194" s="148"/>
      <c r="R194" s="147"/>
      <c r="S194" s="147"/>
      <c r="T194" s="147"/>
      <c r="U194" s="147"/>
      <c r="V194" s="147"/>
      <c r="W194" s="147"/>
      <c r="X194" s="147"/>
      <c r="Y194" s="147"/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201"/>
      <c r="BF194" s="200"/>
      <c r="BG194" s="200"/>
      <c r="BH194" s="200"/>
      <c r="BI194" s="200"/>
      <c r="BJ194" s="200"/>
      <c r="BK194" s="200"/>
    </row>
    <row r="195" spans="3:76" ht="11.25" customHeight="1">
      <c r="C195" s="282"/>
      <c r="D195" s="355"/>
      <c r="E195" s="357"/>
      <c r="F195" s="357"/>
      <c r="G195" s="357"/>
      <c r="H195" s="357"/>
      <c r="I195" s="357"/>
      <c r="J195" s="357"/>
      <c r="K195" s="371"/>
      <c r="L195" s="371"/>
      <c r="M195" s="373"/>
      <c r="N195" s="373"/>
      <c r="O195" s="361"/>
      <c r="P195" s="363"/>
      <c r="Q195" s="364"/>
      <c r="R195" s="366">
        <v>1</v>
      </c>
      <c r="S195" s="368" t="s">
        <v>17</v>
      </c>
      <c r="T195" s="368" t="s">
        <v>691</v>
      </c>
      <c r="U195" s="368" t="s">
        <v>666</v>
      </c>
      <c r="V195" s="368" t="s">
        <v>667</v>
      </c>
      <c r="W195" s="368" t="s">
        <v>667</v>
      </c>
      <c r="X195" s="368" t="s">
        <v>622</v>
      </c>
      <c r="Y195" s="368" t="s">
        <v>668</v>
      </c>
      <c r="Z195" s="368" t="s">
        <v>669</v>
      </c>
      <c r="AA195" s="368" t="s">
        <v>692</v>
      </c>
      <c r="AB195" s="368" t="s">
        <v>693</v>
      </c>
      <c r="AC195" s="368" t="s">
        <v>621</v>
      </c>
      <c r="AD195" s="368" t="s">
        <v>621</v>
      </c>
      <c r="AE195" s="368" t="s">
        <v>622</v>
      </c>
      <c r="AF195" s="368" t="s">
        <v>668</v>
      </c>
      <c r="AG195" s="368" t="s">
        <v>669</v>
      </c>
      <c r="AH195" s="184"/>
      <c r="AI195" s="191"/>
      <c r="AJ195" s="190"/>
      <c r="AK195" s="190"/>
      <c r="AL195" s="190"/>
      <c r="AM195" s="190"/>
      <c r="AN195" s="190"/>
      <c r="AO195" s="190"/>
      <c r="AP195" s="190"/>
      <c r="AQ195" s="190"/>
      <c r="AR195" s="190"/>
      <c r="AS195" s="149"/>
      <c r="AT195" s="149"/>
      <c r="AU195" s="149"/>
      <c r="AV195" s="149"/>
      <c r="AW195" s="149"/>
      <c r="AX195" s="149"/>
      <c r="AY195" s="100"/>
      <c r="AZ195" s="100"/>
      <c r="BA195" s="100"/>
      <c r="BB195" s="100"/>
      <c r="BC195" s="100"/>
      <c r="BD195" s="100"/>
      <c r="BE195" s="201"/>
      <c r="BF195" s="216"/>
      <c r="BG195" s="216"/>
      <c r="BH195" s="216"/>
      <c r="BI195" s="200"/>
      <c r="BJ195" s="216"/>
      <c r="BK195" s="216"/>
      <c r="BL195" s="216"/>
      <c r="BM195" s="216"/>
      <c r="BN195" s="216"/>
    </row>
    <row r="196" spans="3:76" ht="15" customHeight="1">
      <c r="C196" s="282"/>
      <c r="D196" s="355"/>
      <c r="E196" s="357"/>
      <c r="F196" s="357"/>
      <c r="G196" s="357"/>
      <c r="H196" s="357"/>
      <c r="I196" s="357"/>
      <c r="J196" s="357"/>
      <c r="K196" s="371"/>
      <c r="L196" s="371"/>
      <c r="M196" s="373"/>
      <c r="N196" s="373"/>
      <c r="O196" s="361"/>
      <c r="P196" s="363"/>
      <c r="Q196" s="365"/>
      <c r="R196" s="367"/>
      <c r="S196" s="369"/>
      <c r="T196" s="369"/>
      <c r="U196" s="369"/>
      <c r="V196" s="369"/>
      <c r="W196" s="369"/>
      <c r="X196" s="369"/>
      <c r="Y196" s="369"/>
      <c r="Z196" s="369"/>
      <c r="AA196" s="369"/>
      <c r="AB196" s="369"/>
      <c r="AC196" s="369"/>
      <c r="AD196" s="369"/>
      <c r="AE196" s="369"/>
      <c r="AF196" s="369"/>
      <c r="AG196" s="369"/>
      <c r="AH196" s="172"/>
      <c r="AI196" s="189" t="s">
        <v>241</v>
      </c>
      <c r="AJ196" s="239" t="s">
        <v>217</v>
      </c>
      <c r="AK196" s="276" t="s">
        <v>17</v>
      </c>
      <c r="AL196" s="276" t="s">
        <v>694</v>
      </c>
      <c r="AM196" s="276"/>
      <c r="AN196" s="276"/>
      <c r="AO196" s="276"/>
      <c r="AP196" s="276"/>
      <c r="AQ196" s="276"/>
      <c r="AR196" s="276"/>
      <c r="AS196" s="173">
        <v>72261.164000000004</v>
      </c>
      <c r="AT196" s="173">
        <v>0</v>
      </c>
      <c r="AU196" s="173">
        <v>0</v>
      </c>
      <c r="AV196" s="174">
        <v>0</v>
      </c>
      <c r="AW196" s="173">
        <f>AT196-AV196</f>
        <v>0</v>
      </c>
      <c r="AX196" s="173">
        <f>AV196-AT196</f>
        <v>0</v>
      </c>
      <c r="AY196" s="174"/>
      <c r="AZ196" s="174"/>
      <c r="BA196" s="224"/>
      <c r="BB196" s="174"/>
      <c r="BC196" s="225"/>
      <c r="BD196" s="298" t="s">
        <v>151</v>
      </c>
      <c r="BE196" s="201">
        <v>0</v>
      </c>
      <c r="BF196" s="216"/>
      <c r="BG196" s="216"/>
      <c r="BI196" s="199" t="str">
        <f>AJ196 &amp; BE196</f>
        <v>Прибыль направляемая на инвестиции0</v>
      </c>
      <c r="BJ196" s="216"/>
      <c r="BK196" s="216"/>
      <c r="BL196" s="216"/>
      <c r="BM196" s="216"/>
      <c r="BX196" s="199" t="str">
        <f>AJ196 &amp; AK196</f>
        <v>Прибыль направляемая на инвестициида</v>
      </c>
    </row>
    <row r="197" spans="3:76" ht="15" customHeight="1" thickBot="1">
      <c r="C197" s="282"/>
      <c r="D197" s="355"/>
      <c r="E197" s="357"/>
      <c r="F197" s="357"/>
      <c r="G197" s="357"/>
      <c r="H197" s="357"/>
      <c r="I197" s="357"/>
      <c r="J197" s="357"/>
      <c r="K197" s="371"/>
      <c r="L197" s="371"/>
      <c r="M197" s="373"/>
      <c r="N197" s="373"/>
      <c r="O197" s="361"/>
      <c r="P197" s="363"/>
      <c r="Q197" s="365"/>
      <c r="R197" s="367"/>
      <c r="S197" s="369"/>
      <c r="T197" s="369"/>
      <c r="U197" s="369"/>
      <c r="V197" s="369"/>
      <c r="W197" s="369"/>
      <c r="X197" s="369"/>
      <c r="Y197" s="369"/>
      <c r="Z197" s="369"/>
      <c r="AA197" s="369"/>
      <c r="AB197" s="369"/>
      <c r="AC197" s="369"/>
      <c r="AD197" s="369"/>
      <c r="AE197" s="369"/>
      <c r="AF197" s="369"/>
      <c r="AG197" s="369"/>
      <c r="AH197" s="172"/>
      <c r="AI197" s="189" t="s">
        <v>115</v>
      </c>
      <c r="AJ197" s="239" t="s">
        <v>203</v>
      </c>
      <c r="AK197" s="276" t="s">
        <v>17</v>
      </c>
      <c r="AL197" s="276" t="s">
        <v>694</v>
      </c>
      <c r="AM197" s="276"/>
      <c r="AN197" s="276"/>
      <c r="AO197" s="276"/>
      <c r="AP197" s="276"/>
      <c r="AQ197" s="276"/>
      <c r="AR197" s="276"/>
      <c r="AS197" s="173">
        <v>15580.835999999999</v>
      </c>
      <c r="AT197" s="173">
        <v>0</v>
      </c>
      <c r="AU197" s="173">
        <v>0</v>
      </c>
      <c r="AV197" s="174">
        <v>0</v>
      </c>
      <c r="AW197" s="173">
        <f>AT197-AV197</f>
        <v>0</v>
      </c>
      <c r="AX197" s="173">
        <f>AV197-AT197</f>
        <v>0</v>
      </c>
      <c r="AY197" s="174"/>
      <c r="AZ197" s="174"/>
      <c r="BA197" s="224"/>
      <c r="BB197" s="174"/>
      <c r="BC197" s="225"/>
      <c r="BD197" s="298" t="s">
        <v>151</v>
      </c>
      <c r="BE197" s="201">
        <v>0</v>
      </c>
      <c r="BF197" s="216"/>
      <c r="BG197" s="216"/>
      <c r="BI197" s="199" t="str">
        <f>AJ197 &amp; BE197</f>
        <v>Кредиты0</v>
      </c>
      <c r="BJ197" s="216"/>
      <c r="BK197" s="216"/>
      <c r="BL197" s="216"/>
      <c r="BM197" s="216"/>
      <c r="BX197" s="199" t="str">
        <f>AJ197 &amp; AK197</f>
        <v>Кредитыда</v>
      </c>
    </row>
    <row r="198" spans="3:76">
      <c r="C198" s="285"/>
      <c r="D198" s="181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  <c r="Z198" s="182"/>
      <c r="AA198" s="182"/>
      <c r="AB198" s="182"/>
      <c r="AC198" s="182"/>
      <c r="AD198" s="182"/>
      <c r="AE198" s="182"/>
      <c r="AF198" s="182"/>
      <c r="AG198" s="182"/>
      <c r="AH198" s="183"/>
      <c r="AI198" s="183"/>
      <c r="AJ198" s="183"/>
      <c r="AK198" s="183"/>
      <c r="AL198" s="183"/>
      <c r="AM198" s="183"/>
      <c r="AN198" s="183"/>
      <c r="AO198" s="183"/>
      <c r="AP198" s="183"/>
      <c r="AQ198" s="183"/>
      <c r="AR198" s="183"/>
      <c r="AS198" s="183"/>
      <c r="AT198" s="183"/>
      <c r="AU198" s="183"/>
      <c r="AV198" s="183"/>
      <c r="AW198" s="183"/>
      <c r="AX198" s="183"/>
      <c r="AY198" s="183"/>
      <c r="AZ198" s="183"/>
      <c r="BA198" s="183"/>
      <c r="BB198" s="183"/>
      <c r="BC198" s="183"/>
      <c r="BD198" s="280"/>
      <c r="BE198" s="94"/>
    </row>
    <row r="199" spans="3:76" ht="15.75" customHeight="1">
      <c r="C199" s="45"/>
      <c r="D199" s="102"/>
      <c r="E199" s="10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  <c r="AV199" s="104"/>
      <c r="AW199" s="104"/>
      <c r="AX199" s="104"/>
      <c r="AY199" s="104"/>
      <c r="AZ199" s="104"/>
      <c r="BA199" s="104"/>
      <c r="BB199" s="104"/>
      <c r="BC199" s="104"/>
      <c r="BD199" s="104"/>
    </row>
    <row r="200" spans="3:76" ht="15" customHeight="1">
      <c r="C200" s="45"/>
      <c r="D200" s="51" t="s">
        <v>161</v>
      </c>
      <c r="E200" s="92"/>
      <c r="F200" s="9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94"/>
    </row>
    <row r="201" spans="3:76" ht="24" customHeight="1">
      <c r="C201" s="45"/>
      <c r="D201" s="350" t="s">
        <v>33</v>
      </c>
      <c r="E201" s="350" t="s">
        <v>191</v>
      </c>
      <c r="F201" s="350" t="s">
        <v>192</v>
      </c>
      <c r="G201" s="347" t="s">
        <v>160</v>
      </c>
      <c r="H201" s="339" t="s">
        <v>265</v>
      </c>
      <c r="I201" s="337"/>
      <c r="J201" s="337"/>
      <c r="K201" s="347" t="s">
        <v>230</v>
      </c>
      <c r="L201" s="339" t="s">
        <v>239</v>
      </c>
      <c r="M201" s="339" t="s">
        <v>282</v>
      </c>
      <c r="N201" s="337"/>
      <c r="O201" s="347" t="s">
        <v>240</v>
      </c>
      <c r="P201" s="348"/>
      <c r="Q201" s="187"/>
      <c r="R201" s="352" t="s">
        <v>266</v>
      </c>
      <c r="S201" s="339" t="s">
        <v>250</v>
      </c>
      <c r="T201" s="339" t="s">
        <v>259</v>
      </c>
      <c r="U201" s="339" t="s">
        <v>260</v>
      </c>
      <c r="V201" s="339" t="s">
        <v>261</v>
      </c>
      <c r="W201" s="337"/>
      <c r="X201" s="337"/>
      <c r="Y201" s="337"/>
      <c r="Z201" s="337"/>
      <c r="AA201" s="337"/>
      <c r="AB201" s="337"/>
      <c r="AC201" s="339" t="s">
        <v>265</v>
      </c>
      <c r="AD201" s="337"/>
      <c r="AE201" s="337"/>
      <c r="AF201" s="337"/>
      <c r="AG201" s="337"/>
      <c r="AH201" s="187"/>
      <c r="AI201" s="352" t="s">
        <v>267</v>
      </c>
      <c r="AJ201" s="347" t="s">
        <v>158</v>
      </c>
      <c r="AK201" s="358" t="s">
        <v>312</v>
      </c>
      <c r="AL201" s="339" t="s">
        <v>313</v>
      </c>
      <c r="AM201" s="339" t="s">
        <v>314</v>
      </c>
      <c r="AN201" s="339" t="s">
        <v>315</v>
      </c>
      <c r="AO201" s="339" t="s">
        <v>316</v>
      </c>
      <c r="AP201" s="339" t="s">
        <v>317</v>
      </c>
      <c r="AQ201" s="339" t="s">
        <v>318</v>
      </c>
      <c r="AR201" s="339" t="s">
        <v>319</v>
      </c>
      <c r="AS201" s="339" t="s">
        <v>279</v>
      </c>
      <c r="AT201" s="339" t="s">
        <v>344</v>
      </c>
      <c r="AU201" s="339" t="s">
        <v>345</v>
      </c>
      <c r="AV201" s="339" t="s">
        <v>346</v>
      </c>
      <c r="AW201" s="339" t="s">
        <v>290</v>
      </c>
      <c r="AX201" s="336" t="s">
        <v>291</v>
      </c>
      <c r="AY201" s="341" t="s">
        <v>296</v>
      </c>
      <c r="AZ201" s="342"/>
      <c r="BA201" s="342"/>
      <c r="BB201" s="342"/>
      <c r="BC201" s="343" t="s">
        <v>299</v>
      </c>
      <c r="BD201" s="344"/>
      <c r="BE201" s="94"/>
    </row>
    <row r="202" spans="3:76" ht="135">
      <c r="C202" s="45"/>
      <c r="D202" s="351"/>
      <c r="E202" s="351"/>
      <c r="F202" s="351"/>
      <c r="G202" s="349"/>
      <c r="H202" s="241" t="s">
        <v>154</v>
      </c>
      <c r="I202" s="241" t="s">
        <v>155</v>
      </c>
      <c r="J202" s="241" t="s">
        <v>156</v>
      </c>
      <c r="K202" s="349"/>
      <c r="L202" s="340"/>
      <c r="M202" s="241" t="s">
        <v>283</v>
      </c>
      <c r="N202" s="241" t="s">
        <v>284</v>
      </c>
      <c r="O202" s="241" t="s">
        <v>257</v>
      </c>
      <c r="P202" s="241" t="s">
        <v>285</v>
      </c>
      <c r="Q202" s="242"/>
      <c r="R202" s="353"/>
      <c r="S202" s="340"/>
      <c r="T202" s="340"/>
      <c r="U202" s="340"/>
      <c r="V202" s="241" t="s">
        <v>154</v>
      </c>
      <c r="W202" s="241" t="s">
        <v>155</v>
      </c>
      <c r="X202" s="241" t="s">
        <v>156</v>
      </c>
      <c r="Y202" s="241" t="s">
        <v>262</v>
      </c>
      <c r="Z202" s="241" t="s">
        <v>156</v>
      </c>
      <c r="AA202" s="241" t="s">
        <v>263</v>
      </c>
      <c r="AB202" s="241" t="s">
        <v>264</v>
      </c>
      <c r="AC202" s="241" t="s">
        <v>154</v>
      </c>
      <c r="AD202" s="241" t="s">
        <v>155</v>
      </c>
      <c r="AE202" s="241" t="s">
        <v>156</v>
      </c>
      <c r="AF202" s="241" t="s">
        <v>262</v>
      </c>
      <c r="AG202" s="241" t="s">
        <v>156</v>
      </c>
      <c r="AH202" s="242"/>
      <c r="AI202" s="353"/>
      <c r="AJ202" s="349"/>
      <c r="AK202" s="359"/>
      <c r="AL202" s="340"/>
      <c r="AM202" s="340"/>
      <c r="AN202" s="340"/>
      <c r="AO202" s="340"/>
      <c r="AP202" s="340"/>
      <c r="AQ202" s="340"/>
      <c r="AR202" s="340"/>
      <c r="AS202" s="340"/>
      <c r="AT202" s="340"/>
      <c r="AU202" s="340"/>
      <c r="AV202" s="340"/>
      <c r="AW202" s="340"/>
      <c r="AX202" s="338"/>
      <c r="AY202" s="257" t="s">
        <v>294</v>
      </c>
      <c r="AZ202" s="257" t="s">
        <v>295</v>
      </c>
      <c r="BA202" s="241" t="s">
        <v>297</v>
      </c>
      <c r="BB202" s="241" t="s">
        <v>298</v>
      </c>
      <c r="BC202" s="245" t="s">
        <v>299</v>
      </c>
      <c r="BD202" s="245" t="s">
        <v>300</v>
      </c>
      <c r="BE202" s="94"/>
    </row>
    <row r="203" spans="3:76" ht="12.75" customHeight="1" thickBot="1">
      <c r="C203" s="45"/>
      <c r="D203" s="101"/>
      <c r="E203" s="101"/>
      <c r="F203" s="101"/>
      <c r="G203" s="176" t="s">
        <v>138</v>
      </c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48" t="s">
        <v>138</v>
      </c>
      <c r="AK203" s="248"/>
      <c r="AL203" s="248"/>
      <c r="AM203" s="248"/>
      <c r="AN203" s="248"/>
      <c r="AO203" s="248"/>
      <c r="AP203" s="248"/>
      <c r="AQ203" s="248"/>
      <c r="AR203" s="248"/>
      <c r="AS203" s="95">
        <f>SUMIF($BE204:$BE314,"&lt;&gt;1",AS204:AS314)</f>
        <v>282484.70179999992</v>
      </c>
      <c r="AT203" s="95">
        <f>SUMIF($BE204:$BE314,"&lt;&gt;1",AT204:AT314)</f>
        <v>63254.49</v>
      </c>
      <c r="AU203" s="95">
        <f>SUMIF($BE204:$BE314,"&lt;&gt;1",AU204:AU314)</f>
        <v>19404.052679999997</v>
      </c>
      <c r="AV203" s="95">
        <f>SUMIF($BE204:$BE314,"&lt;&gt;1",AV204:AV314)</f>
        <v>48021.630371999985</v>
      </c>
      <c r="AW203" s="95">
        <f>SUMIF($BE204:$BE314,"&lt;&gt;1",AW204:AW314)</f>
        <v>15232.859628000002</v>
      </c>
      <c r="AX203" s="258"/>
      <c r="AY203" s="220"/>
      <c r="AZ203" s="220"/>
      <c r="BA203" s="220"/>
      <c r="BB203" s="220"/>
      <c r="BC203" s="220"/>
      <c r="BD203" s="220"/>
      <c r="BE203" s="94"/>
    </row>
    <row r="204" spans="3:76" s="47" customFormat="1" ht="11.25" hidden="1" customHeight="1">
      <c r="C204" s="45"/>
      <c r="D204" s="93">
        <v>0</v>
      </c>
      <c r="E204" s="93"/>
      <c r="F204" s="93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0"/>
      <c r="BD204" s="100"/>
      <c r="BE204" s="94"/>
    </row>
    <row r="205" spans="3:76" ht="11.25" customHeight="1">
      <c r="C205" s="282"/>
      <c r="D205" s="354">
        <v>1</v>
      </c>
      <c r="E205" s="356" t="s">
        <v>618</v>
      </c>
      <c r="F205" s="356" t="s">
        <v>699</v>
      </c>
      <c r="G205" s="356" t="s">
        <v>700</v>
      </c>
      <c r="H205" s="356" t="s">
        <v>621</v>
      </c>
      <c r="I205" s="356" t="s">
        <v>621</v>
      </c>
      <c r="J205" s="356" t="s">
        <v>622</v>
      </c>
      <c r="K205" s="370">
        <v>0</v>
      </c>
      <c r="L205" s="370">
        <v>2031</v>
      </c>
      <c r="M205" s="372" t="s">
        <v>190</v>
      </c>
      <c r="N205" s="372">
        <v>2031</v>
      </c>
      <c r="O205" s="360">
        <v>0</v>
      </c>
      <c r="P205" s="362">
        <v>0</v>
      </c>
      <c r="Q205" s="148"/>
      <c r="R205" s="147"/>
      <c r="S205" s="147"/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  <c r="AD205" s="147"/>
      <c r="AE205" s="147"/>
      <c r="AF205" s="147"/>
      <c r="AG205" s="147"/>
      <c r="AH205" s="147"/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201"/>
      <c r="BF205" s="200"/>
      <c r="BG205" s="200"/>
      <c r="BH205" s="200"/>
      <c r="BI205" s="200"/>
      <c r="BJ205" s="200"/>
      <c r="BK205" s="200"/>
    </row>
    <row r="206" spans="3:76" ht="11.25" customHeight="1">
      <c r="C206" s="282"/>
      <c r="D206" s="355"/>
      <c r="E206" s="357"/>
      <c r="F206" s="357"/>
      <c r="G206" s="357"/>
      <c r="H206" s="357"/>
      <c r="I206" s="357"/>
      <c r="J206" s="357"/>
      <c r="K206" s="371"/>
      <c r="L206" s="371"/>
      <c r="M206" s="373"/>
      <c r="N206" s="373"/>
      <c r="O206" s="361"/>
      <c r="P206" s="363"/>
      <c r="Q206" s="364"/>
      <c r="R206" s="366">
        <v>1</v>
      </c>
      <c r="S206" s="368" t="s">
        <v>664</v>
      </c>
      <c r="T206" s="368"/>
      <c r="U206" s="368"/>
      <c r="V206" s="368"/>
      <c r="W206" s="368"/>
      <c r="X206" s="368"/>
      <c r="Y206" s="368"/>
      <c r="Z206" s="368"/>
      <c r="AA206" s="368"/>
      <c r="AB206" s="368"/>
      <c r="AC206" s="368"/>
      <c r="AD206" s="368"/>
      <c r="AE206" s="368"/>
      <c r="AF206" s="368"/>
      <c r="AG206" s="368"/>
      <c r="AH206" s="184"/>
      <c r="AI206" s="191"/>
      <c r="AJ206" s="190"/>
      <c r="AK206" s="190"/>
      <c r="AL206" s="190"/>
      <c r="AM206" s="190"/>
      <c r="AN206" s="190"/>
      <c r="AO206" s="190"/>
      <c r="AP206" s="190"/>
      <c r="AQ206" s="190"/>
      <c r="AR206" s="190"/>
      <c r="AS206" s="149"/>
      <c r="AT206" s="149"/>
      <c r="AU206" s="149"/>
      <c r="AV206" s="149"/>
      <c r="AW206" s="149"/>
      <c r="AX206" s="149"/>
      <c r="AY206" s="100"/>
      <c r="AZ206" s="100"/>
      <c r="BA206" s="100"/>
      <c r="BB206" s="100"/>
      <c r="BC206" s="100"/>
      <c r="BD206" s="100"/>
      <c r="BE206" s="201"/>
      <c r="BF206" s="216"/>
      <c r="BG206" s="216"/>
      <c r="BH206" s="216"/>
      <c r="BI206" s="200"/>
      <c r="BJ206" s="216"/>
      <c r="BK206" s="216"/>
      <c r="BL206" s="216"/>
      <c r="BM206" s="216"/>
      <c r="BN206" s="216"/>
    </row>
    <row r="207" spans="3:76" ht="15" customHeight="1" thickBot="1">
      <c r="C207" s="282"/>
      <c r="D207" s="355"/>
      <c r="E207" s="357"/>
      <c r="F207" s="357"/>
      <c r="G207" s="357"/>
      <c r="H207" s="357"/>
      <c r="I207" s="357"/>
      <c r="J207" s="357"/>
      <c r="K207" s="371"/>
      <c r="L207" s="371"/>
      <c r="M207" s="373"/>
      <c r="N207" s="373"/>
      <c r="O207" s="361"/>
      <c r="P207" s="363"/>
      <c r="Q207" s="365"/>
      <c r="R207" s="367"/>
      <c r="S207" s="369"/>
      <c r="T207" s="369"/>
      <c r="U207" s="369"/>
      <c r="V207" s="369"/>
      <c r="W207" s="369"/>
      <c r="X207" s="369"/>
      <c r="Y207" s="369"/>
      <c r="Z207" s="369"/>
      <c r="AA207" s="369"/>
      <c r="AB207" s="369"/>
      <c r="AC207" s="369"/>
      <c r="AD207" s="369"/>
      <c r="AE207" s="369"/>
      <c r="AF207" s="369"/>
      <c r="AG207" s="369"/>
      <c r="AH207" s="172"/>
      <c r="AI207" s="189" t="s">
        <v>241</v>
      </c>
      <c r="AJ207" s="238" t="s">
        <v>217</v>
      </c>
      <c r="AK207" s="276" t="s">
        <v>17</v>
      </c>
      <c r="AL207" s="276" t="s">
        <v>694</v>
      </c>
      <c r="AM207" s="276" t="s">
        <v>551</v>
      </c>
      <c r="AN207" s="276" t="s">
        <v>695</v>
      </c>
      <c r="AO207" s="276" t="s">
        <v>696</v>
      </c>
      <c r="AP207" s="276" t="s">
        <v>697</v>
      </c>
      <c r="AQ207" s="276">
        <v>316</v>
      </c>
      <c r="AR207" s="276" t="s">
        <v>698</v>
      </c>
      <c r="AS207" s="97">
        <v>0</v>
      </c>
      <c r="AT207" s="173">
        <v>0</v>
      </c>
      <c r="AU207" s="173">
        <v>0</v>
      </c>
      <c r="AV207" s="146">
        <v>0</v>
      </c>
      <c r="AW207" s="173">
        <f>AT207-AV207</f>
        <v>0</v>
      </c>
      <c r="AX207" s="173">
        <f>AV207-AT207</f>
        <v>0</v>
      </c>
      <c r="AY207" s="174"/>
      <c r="AZ207" s="174"/>
      <c r="BA207" s="224"/>
      <c r="BB207" s="174"/>
      <c r="BC207" s="225"/>
      <c r="BD207" s="298" t="s">
        <v>151</v>
      </c>
      <c r="BE207" s="201">
        <v>0</v>
      </c>
      <c r="BF207" s="216"/>
      <c r="BG207" s="216"/>
      <c r="BI207" s="199" t="str">
        <f>AJ207 &amp; BE207</f>
        <v>Прибыль направляемая на инвестиции0</v>
      </c>
      <c r="BJ207" s="216"/>
      <c r="BK207" s="216"/>
      <c r="BL207" s="216"/>
      <c r="BM207" s="216"/>
      <c r="BX207" s="199" t="str">
        <f>AJ207 &amp; AK207</f>
        <v>Прибыль направляемая на инвестициида</v>
      </c>
    </row>
    <row r="208" spans="3:76" ht="11.25" customHeight="1">
      <c r="C208" s="282"/>
      <c r="D208" s="354">
        <v>2</v>
      </c>
      <c r="E208" s="356" t="s">
        <v>618</v>
      </c>
      <c r="F208" s="356" t="s">
        <v>699</v>
      </c>
      <c r="G208" s="356" t="s">
        <v>701</v>
      </c>
      <c r="H208" s="356" t="s">
        <v>621</v>
      </c>
      <c r="I208" s="356" t="s">
        <v>621</v>
      </c>
      <c r="J208" s="356" t="s">
        <v>622</v>
      </c>
      <c r="K208" s="370">
        <v>0</v>
      </c>
      <c r="L208" s="370">
        <v>2031</v>
      </c>
      <c r="M208" s="372" t="s">
        <v>190</v>
      </c>
      <c r="N208" s="372">
        <v>2031</v>
      </c>
      <c r="O208" s="360">
        <v>0</v>
      </c>
      <c r="P208" s="362">
        <v>0</v>
      </c>
      <c r="Q208" s="148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201"/>
      <c r="BF208" s="200"/>
      <c r="BG208" s="200"/>
      <c r="BH208" s="200"/>
      <c r="BI208" s="200"/>
      <c r="BJ208" s="200"/>
      <c r="BK208" s="200"/>
    </row>
    <row r="209" spans="3:76" ht="11.25" customHeight="1">
      <c r="C209" s="282"/>
      <c r="D209" s="355"/>
      <c r="E209" s="357"/>
      <c r="F209" s="357"/>
      <c r="G209" s="357"/>
      <c r="H209" s="357"/>
      <c r="I209" s="357"/>
      <c r="J209" s="357"/>
      <c r="K209" s="371"/>
      <c r="L209" s="371"/>
      <c r="M209" s="373"/>
      <c r="N209" s="373"/>
      <c r="O209" s="361"/>
      <c r="P209" s="363"/>
      <c r="Q209" s="364"/>
      <c r="R209" s="366">
        <v>1</v>
      </c>
      <c r="S209" s="368" t="s">
        <v>664</v>
      </c>
      <c r="T209" s="368"/>
      <c r="U209" s="368"/>
      <c r="V209" s="368"/>
      <c r="W209" s="368"/>
      <c r="X209" s="368"/>
      <c r="Y209" s="368"/>
      <c r="Z209" s="368"/>
      <c r="AA209" s="368"/>
      <c r="AB209" s="368"/>
      <c r="AC209" s="368"/>
      <c r="AD209" s="368"/>
      <c r="AE209" s="368"/>
      <c r="AF209" s="368"/>
      <c r="AG209" s="368"/>
      <c r="AH209" s="184"/>
      <c r="AI209" s="191"/>
      <c r="AJ209" s="190"/>
      <c r="AK209" s="190"/>
      <c r="AL209" s="190"/>
      <c r="AM209" s="190"/>
      <c r="AN209" s="190"/>
      <c r="AO209" s="190"/>
      <c r="AP209" s="190"/>
      <c r="AQ209" s="190"/>
      <c r="AR209" s="190"/>
      <c r="AS209" s="149"/>
      <c r="AT209" s="149"/>
      <c r="AU209" s="149"/>
      <c r="AV209" s="149"/>
      <c r="AW209" s="149"/>
      <c r="AX209" s="149"/>
      <c r="AY209" s="100"/>
      <c r="AZ209" s="100"/>
      <c r="BA209" s="100"/>
      <c r="BB209" s="100"/>
      <c r="BC209" s="100"/>
      <c r="BD209" s="100"/>
      <c r="BE209" s="201"/>
      <c r="BF209" s="216"/>
      <c r="BG209" s="216"/>
      <c r="BH209" s="216"/>
      <c r="BI209" s="200"/>
      <c r="BJ209" s="216"/>
      <c r="BK209" s="216"/>
      <c r="BL209" s="216"/>
      <c r="BM209" s="216"/>
      <c r="BN209" s="216"/>
    </row>
    <row r="210" spans="3:76" ht="15" customHeight="1" thickBot="1">
      <c r="C210" s="282"/>
      <c r="D210" s="355"/>
      <c r="E210" s="357"/>
      <c r="F210" s="357"/>
      <c r="G210" s="357"/>
      <c r="H210" s="357"/>
      <c r="I210" s="357"/>
      <c r="J210" s="357"/>
      <c r="K210" s="371"/>
      <c r="L210" s="371"/>
      <c r="M210" s="373"/>
      <c r="N210" s="373"/>
      <c r="O210" s="361"/>
      <c r="P210" s="363"/>
      <c r="Q210" s="365"/>
      <c r="R210" s="367"/>
      <c r="S210" s="369"/>
      <c r="T210" s="369"/>
      <c r="U210" s="369"/>
      <c r="V210" s="369"/>
      <c r="W210" s="369"/>
      <c r="X210" s="369"/>
      <c r="Y210" s="369"/>
      <c r="Z210" s="369"/>
      <c r="AA210" s="369"/>
      <c r="AB210" s="369"/>
      <c r="AC210" s="369"/>
      <c r="AD210" s="369"/>
      <c r="AE210" s="369"/>
      <c r="AF210" s="369"/>
      <c r="AG210" s="369"/>
      <c r="AH210" s="172"/>
      <c r="AI210" s="189" t="s">
        <v>241</v>
      </c>
      <c r="AJ210" s="238" t="s">
        <v>217</v>
      </c>
      <c r="AK210" s="276" t="s">
        <v>17</v>
      </c>
      <c r="AL210" s="276" t="s">
        <v>694</v>
      </c>
      <c r="AM210" s="276" t="s">
        <v>551</v>
      </c>
      <c r="AN210" s="276" t="s">
        <v>695</v>
      </c>
      <c r="AO210" s="276" t="s">
        <v>696</v>
      </c>
      <c r="AP210" s="276" t="s">
        <v>697</v>
      </c>
      <c r="AQ210" s="276">
        <v>316</v>
      </c>
      <c r="AR210" s="276" t="s">
        <v>698</v>
      </c>
      <c r="AS210" s="97">
        <v>0</v>
      </c>
      <c r="AT210" s="173">
        <v>0</v>
      </c>
      <c r="AU210" s="173">
        <v>0</v>
      </c>
      <c r="AV210" s="146">
        <v>0</v>
      </c>
      <c r="AW210" s="173">
        <f>AT210-AV210</f>
        <v>0</v>
      </c>
      <c r="AX210" s="173">
        <f>AV210-AT210</f>
        <v>0</v>
      </c>
      <c r="AY210" s="174"/>
      <c r="AZ210" s="174"/>
      <c r="BA210" s="224"/>
      <c r="BB210" s="174"/>
      <c r="BC210" s="225"/>
      <c r="BD210" s="298" t="s">
        <v>151</v>
      </c>
      <c r="BE210" s="201">
        <v>0</v>
      </c>
      <c r="BF210" s="216"/>
      <c r="BG210" s="216"/>
      <c r="BI210" s="199" t="str">
        <f>AJ210 &amp; BE210</f>
        <v>Прибыль направляемая на инвестиции0</v>
      </c>
      <c r="BJ210" s="216"/>
      <c r="BK210" s="216"/>
      <c r="BL210" s="216"/>
      <c r="BM210" s="216"/>
      <c r="BX210" s="199" t="str">
        <f>AJ210 &amp; AK210</f>
        <v>Прибыль направляемая на инвестициида</v>
      </c>
    </row>
    <row r="211" spans="3:76" ht="11.25" customHeight="1">
      <c r="C211" s="282"/>
      <c r="D211" s="354">
        <v>3</v>
      </c>
      <c r="E211" s="356" t="s">
        <v>618</v>
      </c>
      <c r="F211" s="356" t="s">
        <v>699</v>
      </c>
      <c r="G211" s="356" t="s">
        <v>702</v>
      </c>
      <c r="H211" s="356" t="s">
        <v>621</v>
      </c>
      <c r="I211" s="356" t="s">
        <v>621</v>
      </c>
      <c r="J211" s="356" t="s">
        <v>622</v>
      </c>
      <c r="K211" s="370">
        <v>2</v>
      </c>
      <c r="L211" s="370">
        <v>2022</v>
      </c>
      <c r="M211" s="372" t="s">
        <v>190</v>
      </c>
      <c r="N211" s="372">
        <v>2022</v>
      </c>
      <c r="O211" s="360">
        <v>0</v>
      </c>
      <c r="P211" s="362">
        <f>AV213/AS213*100</f>
        <v>1.5529832483519597</v>
      </c>
      <c r="Q211" s="148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201"/>
      <c r="BF211" s="200"/>
      <c r="BG211" s="200"/>
      <c r="BH211" s="200"/>
      <c r="BI211" s="200"/>
      <c r="BJ211" s="200"/>
      <c r="BK211" s="200"/>
    </row>
    <row r="212" spans="3:76" ht="11.25" customHeight="1">
      <c r="C212" s="282"/>
      <c r="D212" s="355"/>
      <c r="E212" s="357"/>
      <c r="F212" s="357"/>
      <c r="G212" s="357"/>
      <c r="H212" s="357"/>
      <c r="I212" s="357"/>
      <c r="J212" s="357"/>
      <c r="K212" s="371"/>
      <c r="L212" s="371"/>
      <c r="M212" s="373"/>
      <c r="N212" s="373"/>
      <c r="O212" s="361"/>
      <c r="P212" s="363"/>
      <c r="Q212" s="364"/>
      <c r="R212" s="366">
        <v>1</v>
      </c>
      <c r="S212" s="368" t="s">
        <v>664</v>
      </c>
      <c r="T212" s="368"/>
      <c r="U212" s="368"/>
      <c r="V212" s="368"/>
      <c r="W212" s="368"/>
      <c r="X212" s="368"/>
      <c r="Y212" s="368"/>
      <c r="Z212" s="368"/>
      <c r="AA212" s="368"/>
      <c r="AB212" s="368"/>
      <c r="AC212" s="368"/>
      <c r="AD212" s="368"/>
      <c r="AE212" s="368"/>
      <c r="AF212" s="368"/>
      <c r="AG212" s="368"/>
      <c r="AH212" s="184"/>
      <c r="AI212" s="191"/>
      <c r="AJ212" s="190"/>
      <c r="AK212" s="190"/>
      <c r="AL212" s="190"/>
      <c r="AM212" s="190"/>
      <c r="AN212" s="190"/>
      <c r="AO212" s="190"/>
      <c r="AP212" s="190"/>
      <c r="AQ212" s="190"/>
      <c r="AR212" s="190"/>
      <c r="AS212" s="149"/>
      <c r="AT212" s="149"/>
      <c r="AU212" s="149"/>
      <c r="AV212" s="149"/>
      <c r="AW212" s="149"/>
      <c r="AX212" s="149"/>
      <c r="AY212" s="100"/>
      <c r="AZ212" s="100"/>
      <c r="BA212" s="100"/>
      <c r="BB212" s="100"/>
      <c r="BC212" s="100"/>
      <c r="BD212" s="100"/>
      <c r="BE212" s="201"/>
      <c r="BF212" s="216"/>
      <c r="BG212" s="216"/>
      <c r="BH212" s="216"/>
      <c r="BI212" s="200"/>
      <c r="BJ212" s="216"/>
      <c r="BK212" s="216"/>
      <c r="BL212" s="216"/>
      <c r="BM212" s="216"/>
      <c r="BN212" s="216"/>
    </row>
    <row r="213" spans="3:76" ht="53.25" customHeight="1" thickBot="1">
      <c r="C213" s="282"/>
      <c r="D213" s="355"/>
      <c r="E213" s="357"/>
      <c r="F213" s="357"/>
      <c r="G213" s="357"/>
      <c r="H213" s="357"/>
      <c r="I213" s="357"/>
      <c r="J213" s="357"/>
      <c r="K213" s="371"/>
      <c r="L213" s="371"/>
      <c r="M213" s="373"/>
      <c r="N213" s="373"/>
      <c r="O213" s="361"/>
      <c r="P213" s="363"/>
      <c r="Q213" s="365"/>
      <c r="R213" s="367"/>
      <c r="S213" s="369"/>
      <c r="T213" s="369"/>
      <c r="U213" s="369"/>
      <c r="V213" s="369"/>
      <c r="W213" s="369"/>
      <c r="X213" s="369"/>
      <c r="Y213" s="369"/>
      <c r="Z213" s="369"/>
      <c r="AA213" s="369"/>
      <c r="AB213" s="369"/>
      <c r="AC213" s="369"/>
      <c r="AD213" s="369"/>
      <c r="AE213" s="369"/>
      <c r="AF213" s="369"/>
      <c r="AG213" s="369"/>
      <c r="AH213" s="172"/>
      <c r="AI213" s="189" t="s">
        <v>241</v>
      </c>
      <c r="AJ213" s="238" t="s">
        <v>217</v>
      </c>
      <c r="AK213" s="276" t="s">
        <v>17</v>
      </c>
      <c r="AL213" s="276" t="s">
        <v>694</v>
      </c>
      <c r="AM213" s="276" t="s">
        <v>551</v>
      </c>
      <c r="AN213" s="276" t="s">
        <v>695</v>
      </c>
      <c r="AO213" s="276" t="s">
        <v>696</v>
      </c>
      <c r="AP213" s="276" t="s">
        <v>697</v>
      </c>
      <c r="AQ213" s="276">
        <v>316</v>
      </c>
      <c r="AR213" s="276" t="s">
        <v>698</v>
      </c>
      <c r="AS213" s="97">
        <v>41366.849300000002</v>
      </c>
      <c r="AT213" s="173">
        <v>0</v>
      </c>
      <c r="AU213" s="173">
        <v>0</v>
      </c>
      <c r="AV213" s="146">
        <f>[1]ИП!$N$83</f>
        <v>642.42023999999992</v>
      </c>
      <c r="AW213" s="173">
        <f>AT213-AV213</f>
        <v>-642.42023999999992</v>
      </c>
      <c r="AX213" s="173">
        <f>AV213-AT213</f>
        <v>642.42023999999992</v>
      </c>
      <c r="AY213" s="174"/>
      <c r="AZ213" s="174"/>
      <c r="BA213" s="296" t="s">
        <v>764</v>
      </c>
      <c r="BB213" s="174">
        <f>AX213</f>
        <v>642.42023999999992</v>
      </c>
      <c r="BC213" s="297" t="s">
        <v>765</v>
      </c>
      <c r="BD213" s="295" t="s">
        <v>151</v>
      </c>
      <c r="BE213" s="201">
        <v>0</v>
      </c>
      <c r="BF213" s="216"/>
      <c r="BG213" s="216"/>
      <c r="BI213" s="199" t="str">
        <f>AJ213 &amp; BE213</f>
        <v>Прибыль направляемая на инвестиции0</v>
      </c>
      <c r="BJ213" s="216"/>
      <c r="BK213" s="216"/>
      <c r="BL213" s="216"/>
      <c r="BM213" s="216"/>
      <c r="BX213" s="199" t="str">
        <f>AJ213 &amp; AK213</f>
        <v>Прибыль направляемая на инвестициида</v>
      </c>
    </row>
    <row r="214" spans="3:76" ht="11.25" customHeight="1">
      <c r="C214" s="282"/>
      <c r="D214" s="354">
        <v>4</v>
      </c>
      <c r="E214" s="356" t="s">
        <v>618</v>
      </c>
      <c r="F214" s="356" t="s">
        <v>699</v>
      </c>
      <c r="G214" s="356" t="s">
        <v>703</v>
      </c>
      <c r="H214" s="356" t="s">
        <v>621</v>
      </c>
      <c r="I214" s="356" t="s">
        <v>621</v>
      </c>
      <c r="J214" s="356" t="s">
        <v>622</v>
      </c>
      <c r="K214" s="370">
        <v>1</v>
      </c>
      <c r="L214" s="370">
        <v>2023</v>
      </c>
      <c r="M214" s="372" t="s">
        <v>190</v>
      </c>
      <c r="N214" s="372">
        <v>2023</v>
      </c>
      <c r="O214" s="360">
        <v>0</v>
      </c>
      <c r="P214" s="362">
        <f>AV216/(AS216+AS217+AS218)*100</f>
        <v>2.2416783179072941</v>
      </c>
      <c r="Q214" s="148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201"/>
      <c r="BF214" s="200"/>
      <c r="BG214" s="200"/>
      <c r="BH214" s="200"/>
      <c r="BI214" s="200"/>
      <c r="BJ214" s="200"/>
      <c r="BK214" s="200"/>
    </row>
    <row r="215" spans="3:76" ht="11.25" customHeight="1">
      <c r="C215" s="282"/>
      <c r="D215" s="355"/>
      <c r="E215" s="357"/>
      <c r="F215" s="357"/>
      <c r="G215" s="357"/>
      <c r="H215" s="357"/>
      <c r="I215" s="357"/>
      <c r="J215" s="357"/>
      <c r="K215" s="371"/>
      <c r="L215" s="371"/>
      <c r="M215" s="373"/>
      <c r="N215" s="373"/>
      <c r="O215" s="361"/>
      <c r="P215" s="363"/>
      <c r="Q215" s="364"/>
      <c r="R215" s="366">
        <v>1</v>
      </c>
      <c r="S215" s="368" t="s">
        <v>664</v>
      </c>
      <c r="T215" s="368"/>
      <c r="U215" s="368"/>
      <c r="V215" s="368"/>
      <c r="W215" s="368"/>
      <c r="X215" s="368"/>
      <c r="Y215" s="368"/>
      <c r="Z215" s="368"/>
      <c r="AA215" s="368"/>
      <c r="AB215" s="368"/>
      <c r="AC215" s="368"/>
      <c r="AD215" s="368"/>
      <c r="AE215" s="368"/>
      <c r="AF215" s="368"/>
      <c r="AG215" s="368"/>
      <c r="AH215" s="184"/>
      <c r="AI215" s="191"/>
      <c r="AJ215" s="190"/>
      <c r="AK215" s="190"/>
      <c r="AL215" s="190"/>
      <c r="AM215" s="190"/>
      <c r="AN215" s="190"/>
      <c r="AO215" s="190"/>
      <c r="AP215" s="190"/>
      <c r="AQ215" s="190"/>
      <c r="AR215" s="190"/>
      <c r="AS215" s="149"/>
      <c r="AT215" s="149"/>
      <c r="AU215" s="149"/>
      <c r="AV215" s="149"/>
      <c r="AW215" s="149"/>
      <c r="AX215" s="149"/>
      <c r="AY215" s="100"/>
      <c r="AZ215" s="100"/>
      <c r="BA215" s="100"/>
      <c r="BB215" s="100"/>
      <c r="BC215" s="100"/>
      <c r="BD215" s="100"/>
      <c r="BE215" s="201"/>
      <c r="BF215" s="216"/>
      <c r="BG215" s="216"/>
      <c r="BH215" s="216"/>
      <c r="BI215" s="200"/>
      <c r="BJ215" s="216"/>
      <c r="BK215" s="216"/>
      <c r="BL215" s="216"/>
      <c r="BM215" s="216"/>
      <c r="BN215" s="216"/>
    </row>
    <row r="216" spans="3:76" ht="45.75" customHeight="1">
      <c r="C216" s="282"/>
      <c r="D216" s="355"/>
      <c r="E216" s="357"/>
      <c r="F216" s="357"/>
      <c r="G216" s="357"/>
      <c r="H216" s="357"/>
      <c r="I216" s="357"/>
      <c r="J216" s="357"/>
      <c r="K216" s="371"/>
      <c r="L216" s="371"/>
      <c r="M216" s="373"/>
      <c r="N216" s="373"/>
      <c r="O216" s="361"/>
      <c r="P216" s="363"/>
      <c r="Q216" s="365"/>
      <c r="R216" s="367"/>
      <c r="S216" s="369"/>
      <c r="T216" s="369"/>
      <c r="U216" s="369"/>
      <c r="V216" s="369"/>
      <c r="W216" s="369"/>
      <c r="X216" s="369"/>
      <c r="Y216" s="369"/>
      <c r="Z216" s="369"/>
      <c r="AA216" s="369"/>
      <c r="AB216" s="369"/>
      <c r="AC216" s="369"/>
      <c r="AD216" s="369"/>
      <c r="AE216" s="369"/>
      <c r="AF216" s="369"/>
      <c r="AG216" s="369"/>
      <c r="AH216" s="172"/>
      <c r="AI216" s="189" t="s">
        <v>241</v>
      </c>
      <c r="AJ216" s="239" t="s">
        <v>217</v>
      </c>
      <c r="AK216" s="276" t="s">
        <v>17</v>
      </c>
      <c r="AL216" s="276" t="s">
        <v>694</v>
      </c>
      <c r="AM216" s="276" t="s">
        <v>551</v>
      </c>
      <c r="AN216" s="276" t="s">
        <v>695</v>
      </c>
      <c r="AO216" s="276" t="s">
        <v>696</v>
      </c>
      <c r="AP216" s="276" t="s">
        <v>697</v>
      </c>
      <c r="AQ216" s="276">
        <v>316</v>
      </c>
      <c r="AR216" s="276" t="s">
        <v>698</v>
      </c>
      <c r="AS216" s="173">
        <v>17201.851900000001</v>
      </c>
      <c r="AT216" s="173">
        <v>0</v>
      </c>
      <c r="AU216" s="173">
        <v>0</v>
      </c>
      <c r="AV216" s="174">
        <f>[1]ИП!$N$144</f>
        <v>443.3</v>
      </c>
      <c r="AW216" s="173">
        <f>AT216-AV216</f>
        <v>-443.3</v>
      </c>
      <c r="AX216" s="173">
        <f>AV216-AT216</f>
        <v>443.3</v>
      </c>
      <c r="AY216" s="174"/>
      <c r="AZ216" s="174"/>
      <c r="BA216" s="296" t="s">
        <v>764</v>
      </c>
      <c r="BB216" s="174">
        <f>AX216</f>
        <v>443.3</v>
      </c>
      <c r="BC216" s="297" t="s">
        <v>765</v>
      </c>
      <c r="BD216" s="295" t="s">
        <v>151</v>
      </c>
      <c r="BE216" s="201">
        <v>0</v>
      </c>
      <c r="BF216" s="216"/>
      <c r="BG216" s="216"/>
      <c r="BI216" s="199" t="str">
        <f>AJ216 &amp; BE216</f>
        <v>Прибыль направляемая на инвестиции0</v>
      </c>
      <c r="BJ216" s="216"/>
      <c r="BK216" s="216"/>
      <c r="BL216" s="216"/>
      <c r="BM216" s="216"/>
      <c r="BX216" s="199" t="str">
        <f>AJ216 &amp; AK216</f>
        <v>Прибыль направляемая на инвестициида</v>
      </c>
    </row>
    <row r="217" spans="3:76" ht="15" customHeight="1">
      <c r="C217" s="282"/>
      <c r="D217" s="355"/>
      <c r="E217" s="357"/>
      <c r="F217" s="357"/>
      <c r="G217" s="357"/>
      <c r="H217" s="357"/>
      <c r="I217" s="357"/>
      <c r="J217" s="357"/>
      <c r="K217" s="371"/>
      <c r="L217" s="371"/>
      <c r="M217" s="373"/>
      <c r="N217" s="373"/>
      <c r="O217" s="361"/>
      <c r="P217" s="363"/>
      <c r="Q217" s="365"/>
      <c r="R217" s="367"/>
      <c r="S217" s="369"/>
      <c r="T217" s="369"/>
      <c r="U217" s="369"/>
      <c r="V217" s="369"/>
      <c r="W217" s="369"/>
      <c r="X217" s="369"/>
      <c r="Y217" s="369"/>
      <c r="Z217" s="369"/>
      <c r="AA217" s="369"/>
      <c r="AB217" s="369"/>
      <c r="AC217" s="369"/>
      <c r="AD217" s="369"/>
      <c r="AE217" s="369"/>
      <c r="AF217" s="369"/>
      <c r="AG217" s="369"/>
      <c r="AH217" s="172"/>
      <c r="AI217" s="189" t="s">
        <v>115</v>
      </c>
      <c r="AJ217" s="239" t="s">
        <v>203</v>
      </c>
      <c r="AK217" s="276" t="s">
        <v>17</v>
      </c>
      <c r="AL217" s="276" t="s">
        <v>694</v>
      </c>
      <c r="AM217" s="276" t="s">
        <v>551</v>
      </c>
      <c r="AN217" s="276" t="s">
        <v>695</v>
      </c>
      <c r="AO217" s="276" t="s">
        <v>696</v>
      </c>
      <c r="AP217" s="276" t="s">
        <v>697</v>
      </c>
      <c r="AQ217" s="276">
        <v>316</v>
      </c>
      <c r="AR217" s="276" t="s">
        <v>698</v>
      </c>
      <c r="AS217" s="173">
        <v>0</v>
      </c>
      <c r="AT217" s="173">
        <v>0</v>
      </c>
      <c r="AU217" s="173">
        <v>0</v>
      </c>
      <c r="AV217" s="174">
        <v>0</v>
      </c>
      <c r="AW217" s="173">
        <f>AT217-AV217</f>
        <v>0</v>
      </c>
      <c r="AX217" s="173">
        <f>AV217-AT217</f>
        <v>0</v>
      </c>
      <c r="AY217" s="174"/>
      <c r="AZ217" s="174"/>
      <c r="BA217" s="224"/>
      <c r="BB217" s="174"/>
      <c r="BC217" s="225"/>
      <c r="BD217" s="298" t="s">
        <v>151</v>
      </c>
      <c r="BE217" s="201">
        <v>0</v>
      </c>
      <c r="BF217" s="216"/>
      <c r="BG217" s="216"/>
      <c r="BI217" s="199" t="str">
        <f>AJ217 &amp; BE217</f>
        <v>Кредиты0</v>
      </c>
      <c r="BJ217" s="216"/>
      <c r="BK217" s="216"/>
      <c r="BL217" s="216"/>
      <c r="BM217" s="216"/>
      <c r="BX217" s="199" t="str">
        <f>AJ217 &amp; AK217</f>
        <v>Кредитыда</v>
      </c>
    </row>
    <row r="218" spans="3:76" ht="15" customHeight="1" thickBot="1">
      <c r="C218" s="282"/>
      <c r="D218" s="355"/>
      <c r="E218" s="357"/>
      <c r="F218" s="357"/>
      <c r="G218" s="357"/>
      <c r="H218" s="357"/>
      <c r="I218" s="357"/>
      <c r="J218" s="357"/>
      <c r="K218" s="371"/>
      <c r="L218" s="371"/>
      <c r="M218" s="373"/>
      <c r="N218" s="373"/>
      <c r="O218" s="361"/>
      <c r="P218" s="363"/>
      <c r="Q218" s="365"/>
      <c r="R218" s="367"/>
      <c r="S218" s="369"/>
      <c r="T218" s="369"/>
      <c r="U218" s="369"/>
      <c r="V218" s="369"/>
      <c r="W218" s="369"/>
      <c r="X218" s="369"/>
      <c r="Y218" s="369"/>
      <c r="Z218" s="369"/>
      <c r="AA218" s="369"/>
      <c r="AB218" s="369"/>
      <c r="AC218" s="369"/>
      <c r="AD218" s="369"/>
      <c r="AE218" s="369"/>
      <c r="AF218" s="369"/>
      <c r="AG218" s="369"/>
      <c r="AH218" s="172"/>
      <c r="AI218" s="189" t="s">
        <v>116</v>
      </c>
      <c r="AJ218" s="239" t="s">
        <v>198</v>
      </c>
      <c r="AK218" s="276" t="s">
        <v>17</v>
      </c>
      <c r="AL218" s="276" t="s">
        <v>694</v>
      </c>
      <c r="AM218" s="276"/>
      <c r="AN218" s="276"/>
      <c r="AO218" s="276"/>
      <c r="AP218" s="276"/>
      <c r="AQ218" s="276"/>
      <c r="AR218" s="276"/>
      <c r="AS218" s="173">
        <v>2573.5100000000002</v>
      </c>
      <c r="AT218" s="173">
        <v>0</v>
      </c>
      <c r="AU218" s="173">
        <v>0</v>
      </c>
      <c r="AV218" s="174">
        <v>0</v>
      </c>
      <c r="AW218" s="173">
        <f>AT218-AV218</f>
        <v>0</v>
      </c>
      <c r="AX218" s="173">
        <f>AV218-AT218</f>
        <v>0</v>
      </c>
      <c r="AY218" s="174"/>
      <c r="AZ218" s="174"/>
      <c r="BA218" s="224"/>
      <c r="BB218" s="174"/>
      <c r="BC218" s="225"/>
      <c r="BD218" s="298" t="s">
        <v>151</v>
      </c>
      <c r="BE218" s="201">
        <v>0</v>
      </c>
      <c r="BF218" s="216"/>
      <c r="BG218" s="216"/>
      <c r="BI218" s="199" t="str">
        <f>AJ218 &amp; BE218</f>
        <v>Амортизационные отчисления0</v>
      </c>
      <c r="BJ218" s="216"/>
      <c r="BK218" s="216"/>
      <c r="BL218" s="216"/>
      <c r="BM218" s="216"/>
      <c r="BX218" s="199" t="str">
        <f>AJ218 &amp; AK218</f>
        <v>Амортизационные отчисленияда</v>
      </c>
    </row>
    <row r="219" spans="3:76" ht="11.25" customHeight="1">
      <c r="C219" s="282"/>
      <c r="D219" s="354">
        <v>5</v>
      </c>
      <c r="E219" s="356" t="s">
        <v>618</v>
      </c>
      <c r="F219" s="356" t="s">
        <v>699</v>
      </c>
      <c r="G219" s="356" t="s">
        <v>704</v>
      </c>
      <c r="H219" s="356" t="s">
        <v>621</v>
      </c>
      <c r="I219" s="356" t="s">
        <v>621</v>
      </c>
      <c r="J219" s="356" t="s">
        <v>622</v>
      </c>
      <c r="K219" s="370">
        <v>1</v>
      </c>
      <c r="L219" s="370">
        <v>2023</v>
      </c>
      <c r="M219" s="372" t="s">
        <v>190</v>
      </c>
      <c r="N219" s="372">
        <v>2023</v>
      </c>
      <c r="O219" s="360">
        <v>0</v>
      </c>
      <c r="P219" s="362">
        <f>AV221/(AS221+AS222)*100</f>
        <v>5.7050296248773487</v>
      </c>
      <c r="Q219" s="148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  <c r="AD219" s="147"/>
      <c r="AE219" s="147"/>
      <c r="AF219" s="147"/>
      <c r="AG219" s="147"/>
      <c r="AH219" s="147"/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201"/>
      <c r="BF219" s="200"/>
      <c r="BG219" s="200"/>
      <c r="BH219" s="200"/>
      <c r="BI219" s="200"/>
      <c r="BJ219" s="200"/>
      <c r="BK219" s="200"/>
    </row>
    <row r="220" spans="3:76" ht="11.25" customHeight="1">
      <c r="C220" s="282"/>
      <c r="D220" s="355"/>
      <c r="E220" s="357"/>
      <c r="F220" s="357"/>
      <c r="G220" s="357"/>
      <c r="H220" s="357"/>
      <c r="I220" s="357"/>
      <c r="J220" s="357"/>
      <c r="K220" s="371"/>
      <c r="L220" s="371"/>
      <c r="M220" s="373"/>
      <c r="N220" s="373"/>
      <c r="O220" s="361"/>
      <c r="P220" s="363"/>
      <c r="Q220" s="364"/>
      <c r="R220" s="366">
        <v>1</v>
      </c>
      <c r="S220" s="368" t="s">
        <v>664</v>
      </c>
      <c r="T220" s="368"/>
      <c r="U220" s="368"/>
      <c r="V220" s="368"/>
      <c r="W220" s="368"/>
      <c r="X220" s="368"/>
      <c r="Y220" s="368"/>
      <c r="Z220" s="368"/>
      <c r="AA220" s="368"/>
      <c r="AB220" s="368"/>
      <c r="AC220" s="368"/>
      <c r="AD220" s="368"/>
      <c r="AE220" s="368"/>
      <c r="AF220" s="368"/>
      <c r="AG220" s="368"/>
      <c r="AH220" s="184"/>
      <c r="AI220" s="191"/>
      <c r="AJ220" s="190"/>
      <c r="AK220" s="190"/>
      <c r="AL220" s="190"/>
      <c r="AM220" s="190"/>
      <c r="AN220" s="190"/>
      <c r="AO220" s="190"/>
      <c r="AP220" s="190"/>
      <c r="AQ220" s="190"/>
      <c r="AR220" s="190"/>
      <c r="AS220" s="149"/>
      <c r="AT220" s="149"/>
      <c r="AU220" s="149"/>
      <c r="AV220" s="149"/>
      <c r="AW220" s="149"/>
      <c r="AX220" s="149"/>
      <c r="AY220" s="100"/>
      <c r="AZ220" s="100"/>
      <c r="BA220" s="100"/>
      <c r="BB220" s="100"/>
      <c r="BC220" s="100"/>
      <c r="BD220" s="100"/>
      <c r="BE220" s="201"/>
      <c r="BF220" s="216"/>
      <c r="BG220" s="216"/>
      <c r="BH220" s="216"/>
      <c r="BI220" s="200"/>
      <c r="BJ220" s="216"/>
      <c r="BK220" s="216"/>
      <c r="BL220" s="216"/>
      <c r="BM220" s="216"/>
      <c r="BN220" s="216"/>
    </row>
    <row r="221" spans="3:76" ht="43.5" customHeight="1">
      <c r="C221" s="282"/>
      <c r="D221" s="355"/>
      <c r="E221" s="357"/>
      <c r="F221" s="357"/>
      <c r="G221" s="357"/>
      <c r="H221" s="357"/>
      <c r="I221" s="357"/>
      <c r="J221" s="357"/>
      <c r="K221" s="371"/>
      <c r="L221" s="371"/>
      <c r="M221" s="373"/>
      <c r="N221" s="373"/>
      <c r="O221" s="361"/>
      <c r="P221" s="363"/>
      <c r="Q221" s="365"/>
      <c r="R221" s="367"/>
      <c r="S221" s="369"/>
      <c r="T221" s="369"/>
      <c r="U221" s="369"/>
      <c r="V221" s="369"/>
      <c r="W221" s="369"/>
      <c r="X221" s="369"/>
      <c r="Y221" s="369"/>
      <c r="Z221" s="369"/>
      <c r="AA221" s="369"/>
      <c r="AB221" s="369"/>
      <c r="AC221" s="369"/>
      <c r="AD221" s="369"/>
      <c r="AE221" s="369"/>
      <c r="AF221" s="369"/>
      <c r="AG221" s="369"/>
      <c r="AH221" s="172"/>
      <c r="AI221" s="189" t="s">
        <v>241</v>
      </c>
      <c r="AJ221" s="239" t="s">
        <v>217</v>
      </c>
      <c r="AK221" s="276" t="s">
        <v>17</v>
      </c>
      <c r="AL221" s="276" t="s">
        <v>694</v>
      </c>
      <c r="AM221" s="276" t="s">
        <v>551</v>
      </c>
      <c r="AN221" s="276" t="s">
        <v>695</v>
      </c>
      <c r="AO221" s="276" t="s">
        <v>696</v>
      </c>
      <c r="AP221" s="276" t="s">
        <v>697</v>
      </c>
      <c r="AQ221" s="276">
        <v>316</v>
      </c>
      <c r="AR221" s="276" t="s">
        <v>698</v>
      </c>
      <c r="AS221" s="173">
        <v>8140.1855999999998</v>
      </c>
      <c r="AT221" s="173">
        <v>0</v>
      </c>
      <c r="AU221" s="173">
        <v>0</v>
      </c>
      <c r="AV221" s="174">
        <f>[1]ИП!$N$205</f>
        <v>464.4</v>
      </c>
      <c r="AW221" s="173">
        <f>AT221-AV221</f>
        <v>-464.4</v>
      </c>
      <c r="AX221" s="173">
        <f>AV221-AT221</f>
        <v>464.4</v>
      </c>
      <c r="AY221" s="174"/>
      <c r="AZ221" s="174"/>
      <c r="BA221" s="296" t="s">
        <v>764</v>
      </c>
      <c r="BB221" s="174">
        <f>AX221</f>
        <v>464.4</v>
      </c>
      <c r="BC221" s="297" t="s">
        <v>765</v>
      </c>
      <c r="BD221" s="295" t="s">
        <v>151</v>
      </c>
      <c r="BE221" s="201">
        <v>0</v>
      </c>
      <c r="BF221" s="216"/>
      <c r="BG221" s="216"/>
      <c r="BI221" s="199" t="str">
        <f>AJ221 &amp; BE221</f>
        <v>Прибыль направляемая на инвестиции0</v>
      </c>
      <c r="BJ221" s="216"/>
      <c r="BK221" s="216"/>
      <c r="BL221" s="216"/>
      <c r="BM221" s="216"/>
      <c r="BX221" s="199" t="str">
        <f>AJ221 &amp; AK221</f>
        <v>Прибыль направляемая на инвестициида</v>
      </c>
    </row>
    <row r="222" spans="3:76" ht="15" customHeight="1" thickBot="1">
      <c r="C222" s="282"/>
      <c r="D222" s="355"/>
      <c r="E222" s="357"/>
      <c r="F222" s="357"/>
      <c r="G222" s="357"/>
      <c r="H222" s="357"/>
      <c r="I222" s="357"/>
      <c r="J222" s="357"/>
      <c r="K222" s="371"/>
      <c r="L222" s="371"/>
      <c r="M222" s="373"/>
      <c r="N222" s="373"/>
      <c r="O222" s="361"/>
      <c r="P222" s="363"/>
      <c r="Q222" s="365"/>
      <c r="R222" s="367"/>
      <c r="S222" s="369"/>
      <c r="T222" s="369"/>
      <c r="U222" s="369"/>
      <c r="V222" s="369"/>
      <c r="W222" s="369"/>
      <c r="X222" s="369"/>
      <c r="Y222" s="369"/>
      <c r="Z222" s="369"/>
      <c r="AA222" s="369"/>
      <c r="AB222" s="369"/>
      <c r="AC222" s="369"/>
      <c r="AD222" s="369"/>
      <c r="AE222" s="369"/>
      <c r="AF222" s="369"/>
      <c r="AG222" s="369"/>
      <c r="AH222" s="172"/>
      <c r="AI222" s="189" t="s">
        <v>115</v>
      </c>
      <c r="AJ222" s="239" t="s">
        <v>198</v>
      </c>
      <c r="AK222" s="276" t="s">
        <v>17</v>
      </c>
      <c r="AL222" s="276" t="s">
        <v>694</v>
      </c>
      <c r="AM222" s="276" t="s">
        <v>551</v>
      </c>
      <c r="AN222" s="276" t="s">
        <v>695</v>
      </c>
      <c r="AO222" s="276" t="s">
        <v>696</v>
      </c>
      <c r="AP222" s="276" t="s">
        <v>697</v>
      </c>
      <c r="AQ222" s="276">
        <v>316</v>
      </c>
      <c r="AR222" s="276" t="s">
        <v>698</v>
      </c>
      <c r="AS222" s="173">
        <v>0</v>
      </c>
      <c r="AT222" s="173">
        <v>0</v>
      </c>
      <c r="AU222" s="173">
        <v>0</v>
      </c>
      <c r="AV222" s="174">
        <v>0</v>
      </c>
      <c r="AW222" s="173">
        <f>AT222-AV222</f>
        <v>0</v>
      </c>
      <c r="AX222" s="173">
        <f>AV222-AT222</f>
        <v>0</v>
      </c>
      <c r="AY222" s="174"/>
      <c r="AZ222" s="174"/>
      <c r="BA222" s="224"/>
      <c r="BB222" s="174"/>
      <c r="BC222" s="225"/>
      <c r="BD222" s="298" t="s">
        <v>151</v>
      </c>
      <c r="BE222" s="201">
        <v>0</v>
      </c>
      <c r="BF222" s="216"/>
      <c r="BG222" s="216"/>
      <c r="BI222" s="199" t="str">
        <f>AJ222 &amp; BE222</f>
        <v>Амортизационные отчисления0</v>
      </c>
      <c r="BJ222" s="216"/>
      <c r="BK222" s="216"/>
      <c r="BL222" s="216"/>
      <c r="BM222" s="216"/>
      <c r="BX222" s="199" t="str">
        <f>AJ222 &amp; AK222</f>
        <v>Амортизационные отчисленияда</v>
      </c>
    </row>
    <row r="223" spans="3:76" ht="11.25" customHeight="1">
      <c r="C223" s="282"/>
      <c r="D223" s="354">
        <v>6</v>
      </c>
      <c r="E223" s="356" t="s">
        <v>618</v>
      </c>
      <c r="F223" s="356" t="s">
        <v>699</v>
      </c>
      <c r="G223" s="356" t="s">
        <v>705</v>
      </c>
      <c r="H223" s="356" t="s">
        <v>621</v>
      </c>
      <c r="I223" s="356" t="s">
        <v>621</v>
      </c>
      <c r="J223" s="356" t="s">
        <v>622</v>
      </c>
      <c r="K223" s="370">
        <v>0</v>
      </c>
      <c r="L223" s="370">
        <v>2031</v>
      </c>
      <c r="M223" s="372" t="s">
        <v>190</v>
      </c>
      <c r="N223" s="372">
        <v>2031</v>
      </c>
      <c r="O223" s="360">
        <v>0</v>
      </c>
      <c r="P223" s="362">
        <v>0</v>
      </c>
      <c r="Q223" s="148"/>
      <c r="R223" s="147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  <c r="AD223" s="147"/>
      <c r="AE223" s="147"/>
      <c r="AF223" s="147"/>
      <c r="AG223" s="147"/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7"/>
      <c r="BC223" s="147"/>
      <c r="BD223" s="147"/>
      <c r="BE223" s="201"/>
      <c r="BF223" s="200"/>
      <c r="BG223" s="200"/>
      <c r="BH223" s="200"/>
      <c r="BI223" s="200"/>
      <c r="BJ223" s="200"/>
      <c r="BK223" s="200"/>
    </row>
    <row r="224" spans="3:76" ht="11.25" customHeight="1">
      <c r="C224" s="282"/>
      <c r="D224" s="355"/>
      <c r="E224" s="357"/>
      <c r="F224" s="357"/>
      <c r="G224" s="357"/>
      <c r="H224" s="357"/>
      <c r="I224" s="357"/>
      <c r="J224" s="357"/>
      <c r="K224" s="371"/>
      <c r="L224" s="371"/>
      <c r="M224" s="373"/>
      <c r="N224" s="373"/>
      <c r="O224" s="361"/>
      <c r="P224" s="363"/>
      <c r="Q224" s="364"/>
      <c r="R224" s="366">
        <v>1</v>
      </c>
      <c r="S224" s="368" t="s">
        <v>664</v>
      </c>
      <c r="T224" s="368"/>
      <c r="U224" s="368"/>
      <c r="V224" s="368"/>
      <c r="W224" s="368"/>
      <c r="X224" s="368"/>
      <c r="Y224" s="368"/>
      <c r="Z224" s="368"/>
      <c r="AA224" s="368"/>
      <c r="AB224" s="368"/>
      <c r="AC224" s="368"/>
      <c r="AD224" s="368"/>
      <c r="AE224" s="368"/>
      <c r="AF224" s="368"/>
      <c r="AG224" s="368"/>
      <c r="AH224" s="184"/>
      <c r="AI224" s="191"/>
      <c r="AJ224" s="190"/>
      <c r="AK224" s="190"/>
      <c r="AL224" s="190"/>
      <c r="AM224" s="190"/>
      <c r="AN224" s="190"/>
      <c r="AO224" s="190"/>
      <c r="AP224" s="190"/>
      <c r="AQ224" s="190"/>
      <c r="AR224" s="190"/>
      <c r="AS224" s="149"/>
      <c r="AT224" s="149"/>
      <c r="AU224" s="149"/>
      <c r="AV224" s="149"/>
      <c r="AW224" s="149"/>
      <c r="AX224" s="149"/>
      <c r="AY224" s="100"/>
      <c r="AZ224" s="100"/>
      <c r="BA224" s="100"/>
      <c r="BB224" s="100"/>
      <c r="BC224" s="100"/>
      <c r="BD224" s="100"/>
      <c r="BE224" s="201"/>
      <c r="BF224" s="216"/>
      <c r="BG224" s="216"/>
      <c r="BH224" s="216"/>
      <c r="BI224" s="200"/>
      <c r="BJ224" s="216"/>
      <c r="BK224" s="216"/>
      <c r="BL224" s="216"/>
      <c r="BM224" s="216"/>
      <c r="BN224" s="216"/>
    </row>
    <row r="225" spans="3:76" ht="15" customHeight="1" thickBot="1">
      <c r="C225" s="282"/>
      <c r="D225" s="355"/>
      <c r="E225" s="357"/>
      <c r="F225" s="357"/>
      <c r="G225" s="357"/>
      <c r="H225" s="357"/>
      <c r="I225" s="357"/>
      <c r="J225" s="357"/>
      <c r="K225" s="371"/>
      <c r="L225" s="371"/>
      <c r="M225" s="373"/>
      <c r="N225" s="373"/>
      <c r="O225" s="361"/>
      <c r="P225" s="363"/>
      <c r="Q225" s="365"/>
      <c r="R225" s="367"/>
      <c r="S225" s="369"/>
      <c r="T225" s="369"/>
      <c r="U225" s="369"/>
      <c r="V225" s="369"/>
      <c r="W225" s="369"/>
      <c r="X225" s="369"/>
      <c r="Y225" s="369"/>
      <c r="Z225" s="369"/>
      <c r="AA225" s="369"/>
      <c r="AB225" s="369"/>
      <c r="AC225" s="369"/>
      <c r="AD225" s="369"/>
      <c r="AE225" s="369"/>
      <c r="AF225" s="369"/>
      <c r="AG225" s="369"/>
      <c r="AH225" s="172"/>
      <c r="AI225" s="189" t="s">
        <v>241</v>
      </c>
      <c r="AJ225" s="238" t="s">
        <v>217</v>
      </c>
      <c r="AK225" s="276" t="s">
        <v>17</v>
      </c>
      <c r="AL225" s="276" t="s">
        <v>694</v>
      </c>
      <c r="AM225" s="276" t="s">
        <v>551</v>
      </c>
      <c r="AN225" s="276" t="s">
        <v>695</v>
      </c>
      <c r="AO225" s="276" t="s">
        <v>696</v>
      </c>
      <c r="AP225" s="276" t="s">
        <v>697</v>
      </c>
      <c r="AQ225" s="276">
        <v>316</v>
      </c>
      <c r="AR225" s="276" t="s">
        <v>698</v>
      </c>
      <c r="AS225" s="97">
        <v>0</v>
      </c>
      <c r="AT225" s="173">
        <v>0</v>
      </c>
      <c r="AU225" s="173">
        <v>0</v>
      </c>
      <c r="AV225" s="146">
        <v>0</v>
      </c>
      <c r="AW225" s="173">
        <f>AT225-AV225</f>
        <v>0</v>
      </c>
      <c r="AX225" s="173">
        <f>AV225-AT225</f>
        <v>0</v>
      </c>
      <c r="AY225" s="174"/>
      <c r="AZ225" s="174"/>
      <c r="BA225" s="224"/>
      <c r="BB225" s="174"/>
      <c r="BC225" s="225"/>
      <c r="BD225" s="298" t="s">
        <v>151</v>
      </c>
      <c r="BE225" s="201">
        <v>0</v>
      </c>
      <c r="BF225" s="216"/>
      <c r="BG225" s="216"/>
      <c r="BI225" s="199" t="str">
        <f>AJ225 &amp; BE225</f>
        <v>Прибыль направляемая на инвестиции0</v>
      </c>
      <c r="BJ225" s="216"/>
      <c r="BK225" s="216"/>
      <c r="BL225" s="216"/>
      <c r="BM225" s="216"/>
      <c r="BX225" s="199" t="str">
        <f>AJ225 &amp; AK225</f>
        <v>Прибыль направляемая на инвестициида</v>
      </c>
    </row>
    <row r="226" spans="3:76" ht="11.25" customHeight="1">
      <c r="C226" s="282"/>
      <c r="D226" s="354">
        <v>7</v>
      </c>
      <c r="E226" s="356" t="s">
        <v>618</v>
      </c>
      <c r="F226" s="356" t="s">
        <v>699</v>
      </c>
      <c r="G226" s="356" t="s">
        <v>706</v>
      </c>
      <c r="H226" s="356" t="s">
        <v>621</v>
      </c>
      <c r="I226" s="356" t="s">
        <v>621</v>
      </c>
      <c r="J226" s="356" t="s">
        <v>622</v>
      </c>
      <c r="K226" s="370">
        <v>4</v>
      </c>
      <c r="L226" s="370">
        <v>2022</v>
      </c>
      <c r="M226" s="372" t="s">
        <v>190</v>
      </c>
      <c r="N226" s="372">
        <v>2022</v>
      </c>
      <c r="O226" s="360">
        <v>0</v>
      </c>
      <c r="P226" s="362">
        <f>(AV228+AV229)/(AS228+AS229)*100</f>
        <v>21.877390424569505</v>
      </c>
      <c r="Q226" s="148"/>
      <c r="R226" s="147"/>
      <c r="S226" s="147"/>
      <c r="T226" s="147"/>
      <c r="U226" s="147"/>
      <c r="V226" s="147"/>
      <c r="W226" s="147"/>
      <c r="X226" s="147"/>
      <c r="Y226" s="147"/>
      <c r="Z226" s="147"/>
      <c r="AA226" s="147"/>
      <c r="AB226" s="147"/>
      <c r="AC226" s="147"/>
      <c r="AD226" s="147"/>
      <c r="AE226" s="147"/>
      <c r="AF226" s="147"/>
      <c r="AG226" s="147"/>
      <c r="AH226" s="147"/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201"/>
      <c r="BF226" s="200"/>
      <c r="BG226" s="200"/>
      <c r="BH226" s="200"/>
      <c r="BI226" s="200"/>
      <c r="BJ226" s="200"/>
      <c r="BK226" s="200"/>
    </row>
    <row r="227" spans="3:76" ht="11.25" customHeight="1">
      <c r="C227" s="282"/>
      <c r="D227" s="355"/>
      <c r="E227" s="357"/>
      <c r="F227" s="357"/>
      <c r="G227" s="357"/>
      <c r="H227" s="357"/>
      <c r="I227" s="357"/>
      <c r="J227" s="357"/>
      <c r="K227" s="371"/>
      <c r="L227" s="371"/>
      <c r="M227" s="373"/>
      <c r="N227" s="373"/>
      <c r="O227" s="361"/>
      <c r="P227" s="363"/>
      <c r="Q227" s="364"/>
      <c r="R227" s="366">
        <v>1</v>
      </c>
      <c r="S227" s="368" t="s">
        <v>664</v>
      </c>
      <c r="T227" s="368"/>
      <c r="U227" s="368"/>
      <c r="V227" s="368"/>
      <c r="W227" s="368"/>
      <c r="X227" s="368"/>
      <c r="Y227" s="368"/>
      <c r="Z227" s="368"/>
      <c r="AA227" s="368"/>
      <c r="AB227" s="368"/>
      <c r="AC227" s="368"/>
      <c r="AD227" s="368"/>
      <c r="AE227" s="368"/>
      <c r="AF227" s="368"/>
      <c r="AG227" s="368"/>
      <c r="AH227" s="184"/>
      <c r="AI227" s="191"/>
      <c r="AJ227" s="190"/>
      <c r="AK227" s="190"/>
      <c r="AL227" s="190"/>
      <c r="AM227" s="190"/>
      <c r="AN227" s="190"/>
      <c r="AO227" s="190"/>
      <c r="AP227" s="190"/>
      <c r="AQ227" s="190"/>
      <c r="AR227" s="190"/>
      <c r="AS227" s="149"/>
      <c r="AT227" s="149"/>
      <c r="AU227" s="149"/>
      <c r="AV227" s="149"/>
      <c r="AW227" s="149"/>
      <c r="AX227" s="149"/>
      <c r="AY227" s="100"/>
      <c r="AZ227" s="100"/>
      <c r="BA227" s="100"/>
      <c r="BB227" s="100"/>
      <c r="BC227" s="100"/>
      <c r="BD227" s="100"/>
      <c r="BE227" s="201"/>
      <c r="BF227" s="216"/>
      <c r="BG227" s="216"/>
      <c r="BH227" s="216"/>
      <c r="BI227" s="200"/>
      <c r="BJ227" s="216"/>
      <c r="BK227" s="216"/>
      <c r="BL227" s="216"/>
      <c r="BM227" s="216"/>
      <c r="BN227" s="216"/>
    </row>
    <row r="228" spans="3:76" ht="63" customHeight="1">
      <c r="C228" s="282"/>
      <c r="D228" s="355"/>
      <c r="E228" s="357"/>
      <c r="F228" s="357"/>
      <c r="G228" s="357"/>
      <c r="H228" s="357"/>
      <c r="I228" s="357"/>
      <c r="J228" s="357"/>
      <c r="K228" s="371"/>
      <c r="L228" s="371"/>
      <c r="M228" s="373"/>
      <c r="N228" s="373"/>
      <c r="O228" s="361"/>
      <c r="P228" s="363"/>
      <c r="Q228" s="365"/>
      <c r="R228" s="367"/>
      <c r="S228" s="369"/>
      <c r="T228" s="369"/>
      <c r="U228" s="369"/>
      <c r="V228" s="369"/>
      <c r="W228" s="369"/>
      <c r="X228" s="369"/>
      <c r="Y228" s="369"/>
      <c r="Z228" s="369"/>
      <c r="AA228" s="369"/>
      <c r="AB228" s="369"/>
      <c r="AC228" s="369"/>
      <c r="AD228" s="369"/>
      <c r="AE228" s="369"/>
      <c r="AF228" s="369"/>
      <c r="AG228" s="369"/>
      <c r="AH228" s="172"/>
      <c r="AI228" s="189" t="s">
        <v>241</v>
      </c>
      <c r="AJ228" s="239" t="s">
        <v>217</v>
      </c>
      <c r="AK228" s="276" t="s">
        <v>17</v>
      </c>
      <c r="AL228" s="276" t="s">
        <v>694</v>
      </c>
      <c r="AM228" s="276" t="s">
        <v>551</v>
      </c>
      <c r="AN228" s="276" t="s">
        <v>695</v>
      </c>
      <c r="AO228" s="276" t="s">
        <v>696</v>
      </c>
      <c r="AP228" s="276" t="s">
        <v>697</v>
      </c>
      <c r="AQ228" s="276">
        <v>316</v>
      </c>
      <c r="AR228" s="276" t="s">
        <v>698</v>
      </c>
      <c r="AS228" s="173">
        <v>1564.97</v>
      </c>
      <c r="AT228" s="173">
        <v>0</v>
      </c>
      <c r="AU228" s="173">
        <v>1729.8</v>
      </c>
      <c r="AV228" s="174">
        <v>1729.8</v>
      </c>
      <c r="AW228" s="173">
        <f>AT228-AV228</f>
        <v>-1729.8</v>
      </c>
      <c r="AX228" s="173">
        <f>AV228-AT228</f>
        <v>1729.8</v>
      </c>
      <c r="AY228" s="174"/>
      <c r="AZ228" s="174"/>
      <c r="BA228" s="296" t="s">
        <v>752</v>
      </c>
      <c r="BB228" s="174">
        <f>AX228</f>
        <v>1729.8</v>
      </c>
      <c r="BC228" s="297" t="s">
        <v>754</v>
      </c>
      <c r="BD228" s="295" t="s">
        <v>151</v>
      </c>
      <c r="BE228" s="201">
        <v>0</v>
      </c>
      <c r="BF228" s="216"/>
      <c r="BG228" s="216"/>
      <c r="BI228" s="199" t="str">
        <f>AJ228 &amp; BE228</f>
        <v>Прибыль направляемая на инвестиции0</v>
      </c>
      <c r="BJ228" s="216"/>
      <c r="BK228" s="216"/>
      <c r="BL228" s="216"/>
      <c r="BM228" s="216"/>
      <c r="BX228" s="199" t="str">
        <f>AJ228 &amp; AK228</f>
        <v>Прибыль направляемая на инвестициида</v>
      </c>
    </row>
    <row r="229" spans="3:76" ht="129" customHeight="1">
      <c r="C229" s="282"/>
      <c r="D229" s="355"/>
      <c r="E229" s="357"/>
      <c r="F229" s="357"/>
      <c r="G229" s="357"/>
      <c r="H229" s="357"/>
      <c r="I229" s="357"/>
      <c r="J229" s="357"/>
      <c r="K229" s="371"/>
      <c r="L229" s="371"/>
      <c r="M229" s="373"/>
      <c r="N229" s="373"/>
      <c r="O229" s="361"/>
      <c r="P229" s="363"/>
      <c r="Q229" s="365"/>
      <c r="R229" s="367"/>
      <c r="S229" s="369"/>
      <c r="T229" s="369"/>
      <c r="U229" s="369"/>
      <c r="V229" s="369"/>
      <c r="W229" s="369"/>
      <c r="X229" s="369"/>
      <c r="Y229" s="369"/>
      <c r="Z229" s="369"/>
      <c r="AA229" s="369"/>
      <c r="AB229" s="369"/>
      <c r="AC229" s="369"/>
      <c r="AD229" s="369"/>
      <c r="AE229" s="369"/>
      <c r="AF229" s="369"/>
      <c r="AG229" s="369"/>
      <c r="AH229" s="172"/>
      <c r="AI229" s="189" t="s">
        <v>115</v>
      </c>
      <c r="AJ229" s="239" t="s">
        <v>198</v>
      </c>
      <c r="AK229" s="276" t="s">
        <v>17</v>
      </c>
      <c r="AL229" s="276" t="s">
        <v>694</v>
      </c>
      <c r="AM229" s="276" t="s">
        <v>551</v>
      </c>
      <c r="AN229" s="276" t="s">
        <v>695</v>
      </c>
      <c r="AO229" s="276" t="s">
        <v>696</v>
      </c>
      <c r="AP229" s="276" t="s">
        <v>697</v>
      </c>
      <c r="AQ229" s="276">
        <v>316</v>
      </c>
      <c r="AR229" s="276" t="s">
        <v>698</v>
      </c>
      <c r="AS229" s="173">
        <v>36462.396000000001</v>
      </c>
      <c r="AT229" s="173">
        <v>17691.54</v>
      </c>
      <c r="AU229" s="173">
        <v>0</v>
      </c>
      <c r="AV229" s="174">
        <f>[1]ИП!$N$569</f>
        <v>6589.5953280000003</v>
      </c>
      <c r="AW229" s="173">
        <f>AT229-AV229</f>
        <v>11101.944672000001</v>
      </c>
      <c r="AX229" s="173">
        <f>AV229-AT229</f>
        <v>-11101.944672000001</v>
      </c>
      <c r="AY229" s="174"/>
      <c r="AZ229" s="174"/>
      <c r="BA229" s="296" t="s">
        <v>752</v>
      </c>
      <c r="BB229" s="174">
        <f>AW229</f>
        <v>11101.944672000001</v>
      </c>
      <c r="BC229" s="297" t="s">
        <v>755</v>
      </c>
      <c r="BD229" s="298" t="s">
        <v>151</v>
      </c>
      <c r="BE229" s="201">
        <v>0</v>
      </c>
      <c r="BF229" s="216"/>
      <c r="BG229" s="216"/>
      <c r="BI229" s="199" t="str">
        <f>AJ229 &amp; BE229</f>
        <v>Амортизационные отчисления0</v>
      </c>
      <c r="BJ229" s="216"/>
      <c r="BK229" s="216"/>
      <c r="BL229" s="216"/>
      <c r="BM229" s="216"/>
      <c r="BX229" s="199" t="str">
        <f>AJ229 &amp; AK229</f>
        <v>Амортизационные отчисленияда</v>
      </c>
    </row>
    <row r="230" spans="3:76" ht="15" customHeight="1" thickBot="1">
      <c r="C230" s="282"/>
      <c r="D230" s="355"/>
      <c r="E230" s="357"/>
      <c r="F230" s="357"/>
      <c r="G230" s="357"/>
      <c r="H230" s="357"/>
      <c r="I230" s="357"/>
      <c r="J230" s="357"/>
      <c r="K230" s="371"/>
      <c r="L230" s="371"/>
      <c r="M230" s="373"/>
      <c r="N230" s="373"/>
      <c r="O230" s="361"/>
      <c r="P230" s="363"/>
      <c r="Q230" s="365"/>
      <c r="R230" s="367"/>
      <c r="S230" s="369"/>
      <c r="T230" s="369"/>
      <c r="U230" s="369"/>
      <c r="V230" s="369"/>
      <c r="W230" s="369"/>
      <c r="X230" s="369"/>
      <c r="Y230" s="369"/>
      <c r="Z230" s="369"/>
      <c r="AA230" s="369"/>
      <c r="AB230" s="369"/>
      <c r="AC230" s="369"/>
      <c r="AD230" s="369"/>
      <c r="AE230" s="369"/>
      <c r="AF230" s="369"/>
      <c r="AG230" s="369"/>
      <c r="AH230" s="172"/>
      <c r="AI230" s="189" t="s">
        <v>116</v>
      </c>
      <c r="AJ230" s="239" t="s">
        <v>203</v>
      </c>
      <c r="AK230" s="276" t="s">
        <v>17</v>
      </c>
      <c r="AL230" s="276" t="s">
        <v>694</v>
      </c>
      <c r="AM230" s="276" t="s">
        <v>551</v>
      </c>
      <c r="AN230" s="276" t="s">
        <v>695</v>
      </c>
      <c r="AO230" s="276" t="s">
        <v>696</v>
      </c>
      <c r="AP230" s="276" t="s">
        <v>697</v>
      </c>
      <c r="AQ230" s="276">
        <v>316</v>
      </c>
      <c r="AR230" s="276" t="s">
        <v>698</v>
      </c>
      <c r="AS230" s="173">
        <v>0</v>
      </c>
      <c r="AT230" s="173">
        <v>0</v>
      </c>
      <c r="AU230" s="173">
        <v>0</v>
      </c>
      <c r="AV230" s="174"/>
      <c r="AW230" s="173">
        <f>AT230-AV230</f>
        <v>0</v>
      </c>
      <c r="AX230" s="173">
        <f>AV230-AT230</f>
        <v>0</v>
      </c>
      <c r="AY230" s="174"/>
      <c r="AZ230" s="174"/>
      <c r="BA230" s="224"/>
      <c r="BB230" s="174"/>
      <c r="BC230" s="225"/>
      <c r="BD230" s="226"/>
      <c r="BE230" s="201">
        <v>0</v>
      </c>
      <c r="BF230" s="216"/>
      <c r="BG230" s="216"/>
      <c r="BI230" s="199" t="str">
        <f>AJ230 &amp; BE230</f>
        <v>Кредиты0</v>
      </c>
      <c r="BJ230" s="216"/>
      <c r="BK230" s="216"/>
      <c r="BL230" s="216"/>
      <c r="BM230" s="216"/>
      <c r="BX230" s="199" t="str">
        <f>AJ230 &amp; AK230</f>
        <v>Кредитыда</v>
      </c>
    </row>
    <row r="231" spans="3:76" ht="11.25" customHeight="1">
      <c r="C231" s="282"/>
      <c r="D231" s="354">
        <v>8</v>
      </c>
      <c r="E231" s="356" t="s">
        <v>618</v>
      </c>
      <c r="F231" s="356" t="s">
        <v>699</v>
      </c>
      <c r="G231" s="356" t="s">
        <v>707</v>
      </c>
      <c r="H231" s="356" t="s">
        <v>621</v>
      </c>
      <c r="I231" s="356" t="s">
        <v>621</v>
      </c>
      <c r="J231" s="356" t="s">
        <v>622</v>
      </c>
      <c r="K231" s="370">
        <v>5</v>
      </c>
      <c r="L231" s="370">
        <v>2023</v>
      </c>
      <c r="M231" s="372" t="s">
        <v>190</v>
      </c>
      <c r="N231" s="372">
        <v>2023</v>
      </c>
      <c r="O231" s="360">
        <v>0</v>
      </c>
      <c r="P231" s="362">
        <f>(AV233+AV234)/(AS233+AS234)*100</f>
        <v>19.314494958081934</v>
      </c>
      <c r="Q231" s="148"/>
      <c r="R231" s="147"/>
      <c r="S231" s="147"/>
      <c r="T231" s="147"/>
      <c r="U231" s="147"/>
      <c r="V231" s="147"/>
      <c r="W231" s="147"/>
      <c r="X231" s="147"/>
      <c r="Y231" s="147"/>
      <c r="Z231" s="147"/>
      <c r="AA231" s="147"/>
      <c r="AB231" s="147"/>
      <c r="AC231" s="147"/>
      <c r="AD231" s="147"/>
      <c r="AE231" s="147"/>
      <c r="AF231" s="147"/>
      <c r="AG231" s="147"/>
      <c r="AH231" s="147"/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201"/>
      <c r="BF231" s="200"/>
      <c r="BG231" s="200"/>
      <c r="BH231" s="200"/>
      <c r="BI231" s="200"/>
      <c r="BJ231" s="200"/>
      <c r="BK231" s="200"/>
    </row>
    <row r="232" spans="3:76" ht="11.25" customHeight="1">
      <c r="C232" s="282"/>
      <c r="D232" s="355"/>
      <c r="E232" s="357"/>
      <c r="F232" s="357"/>
      <c r="G232" s="357"/>
      <c r="H232" s="357"/>
      <c r="I232" s="357"/>
      <c r="J232" s="357"/>
      <c r="K232" s="371"/>
      <c r="L232" s="371"/>
      <c r="M232" s="373"/>
      <c r="N232" s="373"/>
      <c r="O232" s="361"/>
      <c r="P232" s="363"/>
      <c r="Q232" s="364"/>
      <c r="R232" s="366">
        <v>1</v>
      </c>
      <c r="S232" s="368" t="s">
        <v>664</v>
      </c>
      <c r="T232" s="368"/>
      <c r="U232" s="368"/>
      <c r="V232" s="368"/>
      <c r="W232" s="368"/>
      <c r="X232" s="368"/>
      <c r="Y232" s="368"/>
      <c r="Z232" s="368"/>
      <c r="AA232" s="368"/>
      <c r="AB232" s="368"/>
      <c r="AC232" s="368"/>
      <c r="AD232" s="368"/>
      <c r="AE232" s="368"/>
      <c r="AF232" s="368"/>
      <c r="AG232" s="368"/>
      <c r="AH232" s="184"/>
      <c r="AI232" s="191"/>
      <c r="AJ232" s="190"/>
      <c r="AK232" s="190"/>
      <c r="AL232" s="190"/>
      <c r="AM232" s="190"/>
      <c r="AN232" s="190"/>
      <c r="AO232" s="190"/>
      <c r="AP232" s="190"/>
      <c r="AQ232" s="190"/>
      <c r="AR232" s="190"/>
      <c r="AS232" s="149"/>
      <c r="AT232" s="149"/>
      <c r="AU232" s="149"/>
      <c r="AV232" s="149"/>
      <c r="AW232" s="149"/>
      <c r="AX232" s="149"/>
      <c r="AY232" s="100"/>
      <c r="AZ232" s="100"/>
      <c r="BA232" s="100"/>
      <c r="BB232" s="100"/>
      <c r="BC232" s="100"/>
      <c r="BD232" s="100"/>
      <c r="BE232" s="201"/>
      <c r="BF232" s="216"/>
      <c r="BG232" s="216"/>
      <c r="BH232" s="216"/>
      <c r="BI232" s="200"/>
      <c r="BJ232" s="216"/>
      <c r="BK232" s="216"/>
      <c r="BL232" s="216"/>
      <c r="BM232" s="216"/>
      <c r="BN232" s="216"/>
    </row>
    <row r="233" spans="3:76" ht="63" customHeight="1">
      <c r="C233" s="282"/>
      <c r="D233" s="355"/>
      <c r="E233" s="357"/>
      <c r="F233" s="357"/>
      <c r="G233" s="357"/>
      <c r="H233" s="357"/>
      <c r="I233" s="357"/>
      <c r="J233" s="357"/>
      <c r="K233" s="371"/>
      <c r="L233" s="371"/>
      <c r="M233" s="373"/>
      <c r="N233" s="373"/>
      <c r="O233" s="361"/>
      <c r="P233" s="363"/>
      <c r="Q233" s="365"/>
      <c r="R233" s="367"/>
      <c r="S233" s="369"/>
      <c r="T233" s="369"/>
      <c r="U233" s="369"/>
      <c r="V233" s="369"/>
      <c r="W233" s="369"/>
      <c r="X233" s="369"/>
      <c r="Y233" s="369"/>
      <c r="Z233" s="369"/>
      <c r="AA233" s="369"/>
      <c r="AB233" s="369"/>
      <c r="AC233" s="369"/>
      <c r="AD233" s="369"/>
      <c r="AE233" s="369"/>
      <c r="AF233" s="369"/>
      <c r="AG233" s="369"/>
      <c r="AH233" s="172"/>
      <c r="AI233" s="189" t="s">
        <v>241</v>
      </c>
      <c r="AJ233" s="239" t="s">
        <v>217</v>
      </c>
      <c r="AK233" s="276" t="s">
        <v>17</v>
      </c>
      <c r="AL233" s="276" t="s">
        <v>694</v>
      </c>
      <c r="AM233" s="276" t="s">
        <v>551</v>
      </c>
      <c r="AN233" s="276" t="s">
        <v>695</v>
      </c>
      <c r="AO233" s="276" t="s">
        <v>696</v>
      </c>
      <c r="AP233" s="276" t="s">
        <v>697</v>
      </c>
      <c r="AQ233" s="276">
        <v>316</v>
      </c>
      <c r="AR233" s="276" t="s">
        <v>698</v>
      </c>
      <c r="AS233" s="173">
        <v>1996.31</v>
      </c>
      <c r="AT233" s="173">
        <v>0</v>
      </c>
      <c r="AU233" s="173">
        <v>2081.15</v>
      </c>
      <c r="AV233" s="174">
        <v>2081.15</v>
      </c>
      <c r="AW233" s="173">
        <f>AT233-AV233</f>
        <v>-2081.15</v>
      </c>
      <c r="AX233" s="173">
        <f>AV233-AT233</f>
        <v>2081.15</v>
      </c>
      <c r="AY233" s="174"/>
      <c r="AZ233" s="174"/>
      <c r="BA233" s="296" t="s">
        <v>752</v>
      </c>
      <c r="BB233" s="174">
        <f>AX233</f>
        <v>2081.15</v>
      </c>
      <c r="BC233" s="297" t="s">
        <v>754</v>
      </c>
      <c r="BD233" s="295" t="s">
        <v>151</v>
      </c>
      <c r="BE233" s="201">
        <v>0</v>
      </c>
      <c r="BF233" s="216"/>
      <c r="BG233" s="216"/>
      <c r="BI233" s="199" t="str">
        <f>AJ233 &amp; BE233</f>
        <v>Прибыль направляемая на инвестиции0</v>
      </c>
      <c r="BJ233" s="216"/>
      <c r="BK233" s="216"/>
      <c r="BL233" s="216"/>
      <c r="BM233" s="216"/>
      <c r="BX233" s="199" t="str">
        <f>AJ233 &amp; AK233</f>
        <v>Прибыль направляемая на инвестициида</v>
      </c>
    </row>
    <row r="234" spans="3:76" ht="133.5" customHeight="1" thickBot="1">
      <c r="C234" s="282"/>
      <c r="D234" s="355"/>
      <c r="E234" s="357"/>
      <c r="F234" s="357"/>
      <c r="G234" s="357"/>
      <c r="H234" s="357"/>
      <c r="I234" s="357"/>
      <c r="J234" s="357"/>
      <c r="K234" s="371"/>
      <c r="L234" s="371"/>
      <c r="M234" s="373"/>
      <c r="N234" s="373"/>
      <c r="O234" s="361"/>
      <c r="P234" s="363"/>
      <c r="Q234" s="365"/>
      <c r="R234" s="367"/>
      <c r="S234" s="369"/>
      <c r="T234" s="369"/>
      <c r="U234" s="369"/>
      <c r="V234" s="369"/>
      <c r="W234" s="369"/>
      <c r="X234" s="369"/>
      <c r="Y234" s="369"/>
      <c r="Z234" s="369"/>
      <c r="AA234" s="369"/>
      <c r="AB234" s="369"/>
      <c r="AC234" s="369"/>
      <c r="AD234" s="369"/>
      <c r="AE234" s="369"/>
      <c r="AF234" s="369"/>
      <c r="AG234" s="369"/>
      <c r="AH234" s="172"/>
      <c r="AI234" s="189" t="s">
        <v>115</v>
      </c>
      <c r="AJ234" s="239" t="s">
        <v>198</v>
      </c>
      <c r="AK234" s="276" t="s">
        <v>17</v>
      </c>
      <c r="AL234" s="276" t="s">
        <v>694</v>
      </c>
      <c r="AM234" s="276" t="s">
        <v>551</v>
      </c>
      <c r="AN234" s="276" t="s">
        <v>695</v>
      </c>
      <c r="AO234" s="276" t="s">
        <v>696</v>
      </c>
      <c r="AP234" s="276" t="s">
        <v>697</v>
      </c>
      <c r="AQ234" s="276">
        <v>316</v>
      </c>
      <c r="AR234" s="276" t="s">
        <v>698</v>
      </c>
      <c r="AS234" s="173">
        <v>65071.321000000004</v>
      </c>
      <c r="AT234" s="173">
        <v>21808.27</v>
      </c>
      <c r="AU234" s="173">
        <v>0</v>
      </c>
      <c r="AV234" s="174">
        <f>[1]ИП!$N$630</f>
        <v>10872.624207999999</v>
      </c>
      <c r="AW234" s="173">
        <f>AT234-AV234</f>
        <v>10935.645792000001</v>
      </c>
      <c r="AX234" s="173">
        <f>AV234-AT234</f>
        <v>-10935.645792000001</v>
      </c>
      <c r="AY234" s="174"/>
      <c r="AZ234" s="174"/>
      <c r="BA234" s="296" t="s">
        <v>752</v>
      </c>
      <c r="BB234" s="174">
        <f>AW234</f>
        <v>10935.645792000001</v>
      </c>
      <c r="BC234" s="297" t="s">
        <v>755</v>
      </c>
      <c r="BD234" s="298" t="s">
        <v>151</v>
      </c>
      <c r="BE234" s="201">
        <v>0</v>
      </c>
      <c r="BF234" s="216"/>
      <c r="BG234" s="216"/>
      <c r="BI234" s="199" t="str">
        <f>AJ234 &amp; BE234</f>
        <v>Амортизационные отчисления0</v>
      </c>
      <c r="BJ234" s="216"/>
      <c r="BK234" s="216"/>
      <c r="BL234" s="216"/>
      <c r="BM234" s="216"/>
      <c r="BX234" s="199" t="str">
        <f>AJ234 &amp; AK234</f>
        <v>Амортизационные отчисленияда</v>
      </c>
    </row>
    <row r="235" spans="3:76" ht="11.25" customHeight="1">
      <c r="C235" s="282"/>
      <c r="D235" s="354">
        <v>9</v>
      </c>
      <c r="E235" s="356" t="s">
        <v>618</v>
      </c>
      <c r="F235" s="356" t="s">
        <v>699</v>
      </c>
      <c r="G235" s="356" t="s">
        <v>708</v>
      </c>
      <c r="H235" s="356" t="s">
        <v>621</v>
      </c>
      <c r="I235" s="356" t="s">
        <v>621</v>
      </c>
      <c r="J235" s="356" t="s">
        <v>622</v>
      </c>
      <c r="K235" s="370">
        <v>3</v>
      </c>
      <c r="L235" s="370">
        <v>2021</v>
      </c>
      <c r="M235" s="372" t="s">
        <v>190</v>
      </c>
      <c r="N235" s="372">
        <v>2021</v>
      </c>
      <c r="O235" s="360">
        <v>0</v>
      </c>
      <c r="P235" s="362">
        <f>AV237/AS237*100</f>
        <v>48.414387667940808</v>
      </c>
      <c r="Q235" s="148"/>
      <c r="R235" s="147"/>
      <c r="S235" s="147"/>
      <c r="T235" s="147"/>
      <c r="U235" s="147"/>
      <c r="V235" s="147"/>
      <c r="W235" s="147"/>
      <c r="X235" s="147"/>
      <c r="Y235" s="147"/>
      <c r="Z235" s="147"/>
      <c r="AA235" s="147"/>
      <c r="AB235" s="147"/>
      <c r="AC235" s="147"/>
      <c r="AD235" s="147"/>
      <c r="AE235" s="147"/>
      <c r="AF235" s="147"/>
      <c r="AG235" s="147"/>
      <c r="AH235" s="147"/>
      <c r="AI235" s="147"/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47"/>
      <c r="BB235" s="147"/>
      <c r="BC235" s="147"/>
      <c r="BD235" s="147"/>
      <c r="BE235" s="201"/>
      <c r="BF235" s="200"/>
      <c r="BG235" s="200"/>
      <c r="BH235" s="200"/>
      <c r="BI235" s="200"/>
      <c r="BJ235" s="200"/>
      <c r="BK235" s="200"/>
    </row>
    <row r="236" spans="3:76" ht="11.25" customHeight="1">
      <c r="C236" s="282"/>
      <c r="D236" s="355"/>
      <c r="E236" s="357"/>
      <c r="F236" s="357"/>
      <c r="G236" s="357"/>
      <c r="H236" s="357"/>
      <c r="I236" s="357"/>
      <c r="J236" s="357"/>
      <c r="K236" s="371"/>
      <c r="L236" s="371"/>
      <c r="M236" s="373"/>
      <c r="N236" s="373"/>
      <c r="O236" s="361"/>
      <c r="P236" s="363"/>
      <c r="Q236" s="364"/>
      <c r="R236" s="366">
        <v>1</v>
      </c>
      <c r="S236" s="368" t="s">
        <v>664</v>
      </c>
      <c r="T236" s="368"/>
      <c r="U236" s="368"/>
      <c r="V236" s="368"/>
      <c r="W236" s="368"/>
      <c r="X236" s="368"/>
      <c r="Y236" s="368"/>
      <c r="Z236" s="368"/>
      <c r="AA236" s="368"/>
      <c r="AB236" s="368"/>
      <c r="AC236" s="368"/>
      <c r="AD236" s="368"/>
      <c r="AE236" s="368"/>
      <c r="AF236" s="368"/>
      <c r="AG236" s="368"/>
      <c r="AH236" s="184"/>
      <c r="AI236" s="191"/>
      <c r="AJ236" s="190"/>
      <c r="AK236" s="190"/>
      <c r="AL236" s="190"/>
      <c r="AM236" s="190"/>
      <c r="AN236" s="190"/>
      <c r="AO236" s="190"/>
      <c r="AP236" s="190"/>
      <c r="AQ236" s="190"/>
      <c r="AR236" s="190"/>
      <c r="AS236" s="149"/>
      <c r="AT236" s="149"/>
      <c r="AU236" s="149"/>
      <c r="AV236" s="149"/>
      <c r="AW236" s="149"/>
      <c r="AX236" s="149"/>
      <c r="AY236" s="100"/>
      <c r="AZ236" s="100"/>
      <c r="BA236" s="100"/>
      <c r="BB236" s="100"/>
      <c r="BC236" s="100"/>
      <c r="BD236" s="100"/>
      <c r="BE236" s="201"/>
      <c r="BF236" s="216"/>
      <c r="BG236" s="216"/>
      <c r="BH236" s="216"/>
      <c r="BI236" s="200"/>
      <c r="BJ236" s="216"/>
      <c r="BK236" s="216"/>
      <c r="BL236" s="216"/>
      <c r="BM236" s="216"/>
      <c r="BN236" s="216"/>
    </row>
    <row r="237" spans="3:76" ht="126" customHeight="1">
      <c r="C237" s="282"/>
      <c r="D237" s="355"/>
      <c r="E237" s="357"/>
      <c r="F237" s="357"/>
      <c r="G237" s="357"/>
      <c r="H237" s="357"/>
      <c r="I237" s="357"/>
      <c r="J237" s="357"/>
      <c r="K237" s="371"/>
      <c r="L237" s="371"/>
      <c r="M237" s="373"/>
      <c r="N237" s="373"/>
      <c r="O237" s="361"/>
      <c r="P237" s="363"/>
      <c r="Q237" s="365"/>
      <c r="R237" s="367"/>
      <c r="S237" s="369"/>
      <c r="T237" s="369"/>
      <c r="U237" s="369"/>
      <c r="V237" s="369"/>
      <c r="W237" s="369"/>
      <c r="X237" s="369"/>
      <c r="Y237" s="369"/>
      <c r="Z237" s="369"/>
      <c r="AA237" s="369"/>
      <c r="AB237" s="369"/>
      <c r="AC237" s="369"/>
      <c r="AD237" s="369"/>
      <c r="AE237" s="369"/>
      <c r="AF237" s="369"/>
      <c r="AG237" s="369"/>
      <c r="AH237" s="172"/>
      <c r="AI237" s="189" t="s">
        <v>241</v>
      </c>
      <c r="AJ237" s="239" t="s">
        <v>217</v>
      </c>
      <c r="AK237" s="276" t="s">
        <v>17</v>
      </c>
      <c r="AL237" s="276" t="s">
        <v>694</v>
      </c>
      <c r="AM237" s="276" t="s">
        <v>551</v>
      </c>
      <c r="AN237" s="276" t="s">
        <v>695</v>
      </c>
      <c r="AO237" s="276" t="s">
        <v>696</v>
      </c>
      <c r="AP237" s="276" t="s">
        <v>697</v>
      </c>
      <c r="AQ237" s="276">
        <v>316</v>
      </c>
      <c r="AR237" s="276" t="s">
        <v>698</v>
      </c>
      <c r="AS237" s="173">
        <v>22193.445199999998</v>
      </c>
      <c r="AT237" s="173">
        <v>11568.65</v>
      </c>
      <c r="AU237" s="173">
        <v>1139.17</v>
      </c>
      <c r="AV237" s="174">
        <f>[1]ИП!$N$635</f>
        <v>10744.820596</v>
      </c>
      <c r="AW237" s="173">
        <f>AT237-AV237</f>
        <v>823.82940400000007</v>
      </c>
      <c r="AX237" s="173">
        <f>AV237-AT237</f>
        <v>-823.82940400000007</v>
      </c>
      <c r="AY237" s="174"/>
      <c r="AZ237" s="174"/>
      <c r="BA237" s="296" t="s">
        <v>752</v>
      </c>
      <c r="BB237" s="174">
        <f>AW237</f>
        <v>823.82940400000007</v>
      </c>
      <c r="BC237" s="297" t="s">
        <v>755</v>
      </c>
      <c r="BD237" s="298" t="s">
        <v>151</v>
      </c>
      <c r="BE237" s="201">
        <v>0</v>
      </c>
      <c r="BF237" s="216"/>
      <c r="BG237" s="216"/>
      <c r="BI237" s="199" t="str">
        <f>AJ237 &amp; BE237</f>
        <v>Прибыль направляемая на инвестиции0</v>
      </c>
      <c r="BJ237" s="216"/>
      <c r="BK237" s="216"/>
      <c r="BL237" s="216"/>
      <c r="BM237" s="216"/>
      <c r="BX237" s="199" t="str">
        <f>AJ237 &amp; AK237</f>
        <v>Прибыль направляемая на инвестициида</v>
      </c>
    </row>
    <row r="238" spans="3:76" ht="15" customHeight="1" thickBot="1">
      <c r="C238" s="282"/>
      <c r="D238" s="355"/>
      <c r="E238" s="357"/>
      <c r="F238" s="357"/>
      <c r="G238" s="357"/>
      <c r="H238" s="357"/>
      <c r="I238" s="357"/>
      <c r="J238" s="357"/>
      <c r="K238" s="371"/>
      <c r="L238" s="371"/>
      <c r="M238" s="373"/>
      <c r="N238" s="373"/>
      <c r="O238" s="361"/>
      <c r="P238" s="363"/>
      <c r="Q238" s="365"/>
      <c r="R238" s="367"/>
      <c r="S238" s="369"/>
      <c r="T238" s="369"/>
      <c r="U238" s="369"/>
      <c r="V238" s="369"/>
      <c r="W238" s="369"/>
      <c r="X238" s="369"/>
      <c r="Y238" s="369"/>
      <c r="Z238" s="369"/>
      <c r="AA238" s="369"/>
      <c r="AB238" s="369"/>
      <c r="AC238" s="369"/>
      <c r="AD238" s="369"/>
      <c r="AE238" s="369"/>
      <c r="AF238" s="369"/>
      <c r="AG238" s="369"/>
      <c r="AH238" s="172"/>
      <c r="AI238" s="189" t="s">
        <v>115</v>
      </c>
      <c r="AJ238" s="239" t="s">
        <v>203</v>
      </c>
      <c r="AK238" s="276" t="s">
        <v>17</v>
      </c>
      <c r="AL238" s="276" t="s">
        <v>694</v>
      </c>
      <c r="AM238" s="276" t="s">
        <v>551</v>
      </c>
      <c r="AN238" s="276" t="s">
        <v>695</v>
      </c>
      <c r="AO238" s="276" t="s">
        <v>696</v>
      </c>
      <c r="AP238" s="276" t="s">
        <v>697</v>
      </c>
      <c r="AQ238" s="276">
        <v>316</v>
      </c>
      <c r="AR238" s="276" t="s">
        <v>698</v>
      </c>
      <c r="AS238" s="173">
        <v>0</v>
      </c>
      <c r="AT238" s="173">
        <v>0</v>
      </c>
      <c r="AU238" s="173">
        <v>0</v>
      </c>
      <c r="AV238" s="174">
        <v>0</v>
      </c>
      <c r="AW238" s="173">
        <f>AT238-AV238</f>
        <v>0</v>
      </c>
      <c r="AX238" s="173">
        <f>AV238-AT238</f>
        <v>0</v>
      </c>
      <c r="AY238" s="174"/>
      <c r="AZ238" s="174"/>
      <c r="BA238" s="224"/>
      <c r="BB238" s="174"/>
      <c r="BC238" s="225"/>
      <c r="BD238" s="298" t="s">
        <v>151</v>
      </c>
      <c r="BE238" s="201">
        <v>0</v>
      </c>
      <c r="BF238" s="216"/>
      <c r="BG238" s="216"/>
      <c r="BI238" s="199" t="str">
        <f>AJ238 &amp; BE238</f>
        <v>Кредиты0</v>
      </c>
      <c r="BJ238" s="216"/>
      <c r="BK238" s="216"/>
      <c r="BL238" s="216"/>
      <c r="BM238" s="216"/>
      <c r="BX238" s="199" t="str">
        <f>AJ238 &amp; AK238</f>
        <v>Кредитыда</v>
      </c>
    </row>
    <row r="239" spans="3:76" ht="11.25" customHeight="1">
      <c r="C239" s="282"/>
      <c r="D239" s="354">
        <v>10</v>
      </c>
      <c r="E239" s="356" t="s">
        <v>618</v>
      </c>
      <c r="F239" s="356" t="s">
        <v>699</v>
      </c>
      <c r="G239" s="356" t="s">
        <v>709</v>
      </c>
      <c r="H239" s="356" t="s">
        <v>621</v>
      </c>
      <c r="I239" s="356" t="s">
        <v>621</v>
      </c>
      <c r="J239" s="356" t="s">
        <v>622</v>
      </c>
      <c r="K239" s="370">
        <v>2</v>
      </c>
      <c r="L239" s="370">
        <v>2028</v>
      </c>
      <c r="M239" s="372" t="s">
        <v>190</v>
      </c>
      <c r="N239" s="372">
        <v>2028</v>
      </c>
      <c r="O239" s="360">
        <v>0</v>
      </c>
      <c r="P239" s="362">
        <v>0</v>
      </c>
      <c r="Q239" s="148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47"/>
      <c r="AC239" s="147"/>
      <c r="AD239" s="147"/>
      <c r="AE239" s="147"/>
      <c r="AF239" s="147"/>
      <c r="AG239" s="147"/>
      <c r="AH239" s="147"/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201"/>
      <c r="BF239" s="200"/>
      <c r="BG239" s="200"/>
      <c r="BH239" s="200"/>
      <c r="BI239" s="200"/>
      <c r="BJ239" s="200"/>
      <c r="BK239" s="200"/>
    </row>
    <row r="240" spans="3:76" ht="11.25" customHeight="1">
      <c r="C240" s="282"/>
      <c r="D240" s="355"/>
      <c r="E240" s="357"/>
      <c r="F240" s="357"/>
      <c r="G240" s="357"/>
      <c r="H240" s="357"/>
      <c r="I240" s="357"/>
      <c r="J240" s="357"/>
      <c r="K240" s="371"/>
      <c r="L240" s="371"/>
      <c r="M240" s="373"/>
      <c r="N240" s="373"/>
      <c r="O240" s="361"/>
      <c r="P240" s="363"/>
      <c r="Q240" s="364"/>
      <c r="R240" s="366">
        <v>1</v>
      </c>
      <c r="S240" s="368" t="s">
        <v>664</v>
      </c>
      <c r="T240" s="368"/>
      <c r="U240" s="368"/>
      <c r="V240" s="368"/>
      <c r="W240" s="368"/>
      <c r="X240" s="368"/>
      <c r="Y240" s="368"/>
      <c r="Z240" s="368"/>
      <c r="AA240" s="368"/>
      <c r="AB240" s="368"/>
      <c r="AC240" s="368"/>
      <c r="AD240" s="368"/>
      <c r="AE240" s="368"/>
      <c r="AF240" s="368"/>
      <c r="AG240" s="368"/>
      <c r="AH240" s="184"/>
      <c r="AI240" s="191"/>
      <c r="AJ240" s="190"/>
      <c r="AK240" s="190"/>
      <c r="AL240" s="190"/>
      <c r="AM240" s="190"/>
      <c r="AN240" s="190"/>
      <c r="AO240" s="190"/>
      <c r="AP240" s="190"/>
      <c r="AQ240" s="190"/>
      <c r="AR240" s="190"/>
      <c r="AS240" s="149"/>
      <c r="AT240" s="149"/>
      <c r="AU240" s="149"/>
      <c r="AV240" s="149"/>
      <c r="AW240" s="149"/>
      <c r="AX240" s="149"/>
      <c r="AY240" s="100"/>
      <c r="AZ240" s="100"/>
      <c r="BA240" s="100"/>
      <c r="BB240" s="100"/>
      <c r="BC240" s="100"/>
      <c r="BD240" s="100"/>
      <c r="BE240" s="201"/>
      <c r="BF240" s="216"/>
      <c r="BG240" s="216"/>
      <c r="BH240" s="216"/>
      <c r="BI240" s="200"/>
      <c r="BJ240" s="216"/>
      <c r="BK240" s="216"/>
      <c r="BL240" s="216"/>
      <c r="BM240" s="216"/>
      <c r="BN240" s="216"/>
    </row>
    <row r="241" spans="3:76" ht="15" customHeight="1">
      <c r="C241" s="282"/>
      <c r="D241" s="355"/>
      <c r="E241" s="357"/>
      <c r="F241" s="357"/>
      <c r="G241" s="357"/>
      <c r="H241" s="357"/>
      <c r="I241" s="357"/>
      <c r="J241" s="357"/>
      <c r="K241" s="371"/>
      <c r="L241" s="371"/>
      <c r="M241" s="373"/>
      <c r="N241" s="373"/>
      <c r="O241" s="361"/>
      <c r="P241" s="363"/>
      <c r="Q241" s="365"/>
      <c r="R241" s="367"/>
      <c r="S241" s="369"/>
      <c r="T241" s="369"/>
      <c r="U241" s="369"/>
      <c r="V241" s="369"/>
      <c r="W241" s="369"/>
      <c r="X241" s="369"/>
      <c r="Y241" s="369"/>
      <c r="Z241" s="369"/>
      <c r="AA241" s="369"/>
      <c r="AB241" s="369"/>
      <c r="AC241" s="369"/>
      <c r="AD241" s="369"/>
      <c r="AE241" s="369"/>
      <c r="AF241" s="369"/>
      <c r="AG241" s="369"/>
      <c r="AH241" s="172"/>
      <c r="AI241" s="189" t="s">
        <v>241</v>
      </c>
      <c r="AJ241" s="239" t="s">
        <v>217</v>
      </c>
      <c r="AK241" s="276" t="s">
        <v>17</v>
      </c>
      <c r="AL241" s="276" t="s">
        <v>694</v>
      </c>
      <c r="AM241" s="276" t="s">
        <v>551</v>
      </c>
      <c r="AN241" s="276" t="s">
        <v>695</v>
      </c>
      <c r="AO241" s="276" t="s">
        <v>696</v>
      </c>
      <c r="AP241" s="276" t="s">
        <v>697</v>
      </c>
      <c r="AQ241" s="276">
        <v>316</v>
      </c>
      <c r="AR241" s="276" t="s">
        <v>698</v>
      </c>
      <c r="AS241" s="173">
        <v>0</v>
      </c>
      <c r="AT241" s="173">
        <v>0</v>
      </c>
      <c r="AU241" s="173">
        <v>0</v>
      </c>
      <c r="AV241" s="174">
        <v>0</v>
      </c>
      <c r="AW241" s="173">
        <f>AT241-AV241</f>
        <v>0</v>
      </c>
      <c r="AX241" s="173">
        <f>AV241-AT241</f>
        <v>0</v>
      </c>
      <c r="AY241" s="174"/>
      <c r="AZ241" s="174"/>
      <c r="BA241" s="224"/>
      <c r="BB241" s="174"/>
      <c r="BC241" s="225"/>
      <c r="BD241" s="298" t="s">
        <v>151</v>
      </c>
      <c r="BE241" s="201">
        <v>0</v>
      </c>
      <c r="BF241" s="216"/>
      <c r="BG241" s="216"/>
      <c r="BI241" s="199" t="str">
        <f>AJ241 &amp; BE241</f>
        <v>Прибыль направляемая на инвестиции0</v>
      </c>
      <c r="BJ241" s="216"/>
      <c r="BK241" s="216"/>
      <c r="BL241" s="216"/>
      <c r="BM241" s="216"/>
      <c r="BX241" s="199" t="str">
        <f>AJ241 &amp; AK241</f>
        <v>Прибыль направляемая на инвестициида</v>
      </c>
    </row>
    <row r="242" spans="3:76" ht="15" customHeight="1">
      <c r="C242" s="282"/>
      <c r="D242" s="355"/>
      <c r="E242" s="357"/>
      <c r="F242" s="357"/>
      <c r="G242" s="357"/>
      <c r="H242" s="357"/>
      <c r="I242" s="357"/>
      <c r="J242" s="357"/>
      <c r="K242" s="371"/>
      <c r="L242" s="371"/>
      <c r="M242" s="373"/>
      <c r="N242" s="373"/>
      <c r="O242" s="361"/>
      <c r="P242" s="363"/>
      <c r="Q242" s="365"/>
      <c r="R242" s="367"/>
      <c r="S242" s="369"/>
      <c r="T242" s="369"/>
      <c r="U242" s="369"/>
      <c r="V242" s="369"/>
      <c r="W242" s="369"/>
      <c r="X242" s="369"/>
      <c r="Y242" s="369"/>
      <c r="Z242" s="369"/>
      <c r="AA242" s="369"/>
      <c r="AB242" s="369"/>
      <c r="AC242" s="369"/>
      <c r="AD242" s="369"/>
      <c r="AE242" s="369"/>
      <c r="AF242" s="369"/>
      <c r="AG242" s="369"/>
      <c r="AH242" s="172"/>
      <c r="AI242" s="189" t="s">
        <v>115</v>
      </c>
      <c r="AJ242" s="239" t="s">
        <v>198</v>
      </c>
      <c r="AK242" s="276" t="s">
        <v>17</v>
      </c>
      <c r="AL242" s="276" t="s">
        <v>694</v>
      </c>
      <c r="AM242" s="276" t="s">
        <v>551</v>
      </c>
      <c r="AN242" s="276" t="s">
        <v>695</v>
      </c>
      <c r="AO242" s="276" t="s">
        <v>696</v>
      </c>
      <c r="AP242" s="276" t="s">
        <v>697</v>
      </c>
      <c r="AQ242" s="276">
        <v>316</v>
      </c>
      <c r="AR242" s="276" t="s">
        <v>698</v>
      </c>
      <c r="AS242" s="173">
        <v>0</v>
      </c>
      <c r="AT242" s="173">
        <v>0</v>
      </c>
      <c r="AU242" s="173">
        <v>0</v>
      </c>
      <c r="AV242" s="174">
        <v>0</v>
      </c>
      <c r="AW242" s="173">
        <f>AT242-AV242</f>
        <v>0</v>
      </c>
      <c r="AX242" s="173">
        <f>AV242-AT242</f>
        <v>0</v>
      </c>
      <c r="AY242" s="174"/>
      <c r="AZ242" s="174"/>
      <c r="BA242" s="224"/>
      <c r="BB242" s="174"/>
      <c r="BC242" s="225"/>
      <c r="BD242" s="298" t="s">
        <v>151</v>
      </c>
      <c r="BE242" s="201">
        <v>0</v>
      </c>
      <c r="BF242" s="216"/>
      <c r="BG242" s="216"/>
      <c r="BI242" s="199" t="str">
        <f>AJ242 &amp; BE242</f>
        <v>Амортизационные отчисления0</v>
      </c>
      <c r="BJ242" s="216"/>
      <c r="BK242" s="216"/>
      <c r="BL242" s="216"/>
      <c r="BM242" s="216"/>
      <c r="BX242" s="199" t="str">
        <f>AJ242 &amp; AK242</f>
        <v>Амортизационные отчисленияда</v>
      </c>
    </row>
    <row r="243" spans="3:76" ht="15" customHeight="1" thickBot="1">
      <c r="C243" s="282"/>
      <c r="D243" s="355"/>
      <c r="E243" s="357"/>
      <c r="F243" s="357"/>
      <c r="G243" s="357"/>
      <c r="H243" s="357"/>
      <c r="I243" s="357"/>
      <c r="J243" s="357"/>
      <c r="K243" s="371"/>
      <c r="L243" s="371"/>
      <c r="M243" s="373"/>
      <c r="N243" s="373"/>
      <c r="O243" s="361"/>
      <c r="P243" s="363"/>
      <c r="Q243" s="365"/>
      <c r="R243" s="367"/>
      <c r="S243" s="369"/>
      <c r="T243" s="369"/>
      <c r="U243" s="369"/>
      <c r="V243" s="369"/>
      <c r="W243" s="369"/>
      <c r="X243" s="369"/>
      <c r="Y243" s="369"/>
      <c r="Z243" s="369"/>
      <c r="AA243" s="369"/>
      <c r="AB243" s="369"/>
      <c r="AC243" s="369"/>
      <c r="AD243" s="369"/>
      <c r="AE243" s="369"/>
      <c r="AF243" s="369"/>
      <c r="AG243" s="369"/>
      <c r="AH243" s="172"/>
      <c r="AI243" s="189" t="s">
        <v>116</v>
      </c>
      <c r="AJ243" s="239" t="s">
        <v>203</v>
      </c>
      <c r="AK243" s="276" t="s">
        <v>17</v>
      </c>
      <c r="AL243" s="276" t="s">
        <v>694</v>
      </c>
      <c r="AM243" s="276"/>
      <c r="AN243" s="276"/>
      <c r="AO243" s="276"/>
      <c r="AP243" s="276"/>
      <c r="AQ243" s="276"/>
      <c r="AR243" s="276"/>
      <c r="AS243" s="173">
        <v>29053.66</v>
      </c>
      <c r="AT243" s="173">
        <v>0</v>
      </c>
      <c r="AU243" s="173">
        <v>0</v>
      </c>
      <c r="AV243" s="174">
        <v>0</v>
      </c>
      <c r="AW243" s="173">
        <f>AT243-AV243</f>
        <v>0</v>
      </c>
      <c r="AX243" s="173">
        <f>AV243-AT243</f>
        <v>0</v>
      </c>
      <c r="AY243" s="174"/>
      <c r="AZ243" s="174"/>
      <c r="BA243" s="224"/>
      <c r="BB243" s="174"/>
      <c r="BC243" s="225"/>
      <c r="BD243" s="298" t="s">
        <v>151</v>
      </c>
      <c r="BE243" s="201">
        <v>0</v>
      </c>
      <c r="BF243" s="216"/>
      <c r="BG243" s="216"/>
      <c r="BI243" s="199" t="str">
        <f>AJ243 &amp; BE243</f>
        <v>Кредиты0</v>
      </c>
      <c r="BJ243" s="216"/>
      <c r="BK243" s="216"/>
      <c r="BL243" s="216"/>
      <c r="BM243" s="216"/>
      <c r="BX243" s="199" t="str">
        <f>AJ243 &amp; AK243</f>
        <v>Кредитыда</v>
      </c>
    </row>
    <row r="244" spans="3:76" ht="11.25" customHeight="1">
      <c r="C244" s="282"/>
      <c r="D244" s="354">
        <v>11</v>
      </c>
      <c r="E244" s="356" t="s">
        <v>618</v>
      </c>
      <c r="F244" s="356" t="s">
        <v>619</v>
      </c>
      <c r="G244" s="356" t="s">
        <v>710</v>
      </c>
      <c r="H244" s="356" t="s">
        <v>621</v>
      </c>
      <c r="I244" s="356" t="s">
        <v>621</v>
      </c>
      <c r="J244" s="356" t="s">
        <v>622</v>
      </c>
      <c r="K244" s="370">
        <v>1</v>
      </c>
      <c r="L244" s="370">
        <v>2019</v>
      </c>
      <c r="M244" s="372" t="s">
        <v>184</v>
      </c>
      <c r="N244" s="372">
        <v>2020</v>
      </c>
      <c r="O244" s="360">
        <v>0</v>
      </c>
      <c r="P244" s="362">
        <v>100</v>
      </c>
      <c r="Q244" s="148"/>
      <c r="R244" s="147"/>
      <c r="S244" s="147"/>
      <c r="T244" s="147"/>
      <c r="U244" s="147"/>
      <c r="V244" s="147"/>
      <c r="W244" s="147"/>
      <c r="X244" s="147"/>
      <c r="Y244" s="147"/>
      <c r="Z244" s="147"/>
      <c r="AA244" s="147"/>
      <c r="AB244" s="147"/>
      <c r="AC244" s="147"/>
      <c r="AD244" s="147"/>
      <c r="AE244" s="147"/>
      <c r="AF244" s="147"/>
      <c r="AG244" s="147"/>
      <c r="AH244" s="147"/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201"/>
      <c r="BF244" s="200"/>
      <c r="BG244" s="200"/>
      <c r="BH244" s="200"/>
      <c r="BI244" s="200"/>
      <c r="BJ244" s="200"/>
      <c r="BK244" s="200"/>
    </row>
    <row r="245" spans="3:76" ht="11.25" customHeight="1">
      <c r="C245" s="282"/>
      <c r="D245" s="355"/>
      <c r="E245" s="357"/>
      <c r="F245" s="357"/>
      <c r="G245" s="357"/>
      <c r="H245" s="357"/>
      <c r="I245" s="357"/>
      <c r="J245" s="357"/>
      <c r="K245" s="371"/>
      <c r="L245" s="371"/>
      <c r="M245" s="373"/>
      <c r="N245" s="373"/>
      <c r="O245" s="361"/>
      <c r="P245" s="363"/>
      <c r="Q245" s="364"/>
      <c r="R245" s="366">
        <v>1</v>
      </c>
      <c r="S245" s="368" t="s">
        <v>664</v>
      </c>
      <c r="T245" s="368"/>
      <c r="U245" s="368"/>
      <c r="V245" s="368"/>
      <c r="W245" s="368"/>
      <c r="X245" s="368"/>
      <c r="Y245" s="368"/>
      <c r="Z245" s="368"/>
      <c r="AA245" s="368"/>
      <c r="AB245" s="368"/>
      <c r="AC245" s="368"/>
      <c r="AD245" s="368"/>
      <c r="AE245" s="368"/>
      <c r="AF245" s="368"/>
      <c r="AG245" s="368"/>
      <c r="AH245" s="184"/>
      <c r="AI245" s="191"/>
      <c r="AJ245" s="190"/>
      <c r="AK245" s="190"/>
      <c r="AL245" s="190"/>
      <c r="AM245" s="190"/>
      <c r="AN245" s="190"/>
      <c r="AO245" s="190"/>
      <c r="AP245" s="190"/>
      <c r="AQ245" s="190"/>
      <c r="AR245" s="190"/>
      <c r="AS245" s="149"/>
      <c r="AT245" s="149"/>
      <c r="AU245" s="149"/>
      <c r="AV245" s="149"/>
      <c r="AW245" s="149"/>
      <c r="AX245" s="149"/>
      <c r="AY245" s="100"/>
      <c r="AZ245" s="100"/>
      <c r="BA245" s="100"/>
      <c r="BB245" s="100"/>
      <c r="BC245" s="100"/>
      <c r="BD245" s="100"/>
      <c r="BE245" s="201"/>
      <c r="BF245" s="216"/>
      <c r="BG245" s="216"/>
      <c r="BH245" s="216"/>
      <c r="BI245" s="200"/>
      <c r="BJ245" s="216"/>
      <c r="BK245" s="216"/>
      <c r="BL245" s="216"/>
      <c r="BM245" s="216"/>
      <c r="BN245" s="216"/>
    </row>
    <row r="246" spans="3:76" ht="77.25" customHeight="1" thickBot="1">
      <c r="C246" s="282"/>
      <c r="D246" s="355"/>
      <c r="E246" s="357"/>
      <c r="F246" s="357"/>
      <c r="G246" s="357"/>
      <c r="H246" s="357"/>
      <c r="I246" s="357"/>
      <c r="J246" s="357"/>
      <c r="K246" s="371"/>
      <c r="L246" s="371"/>
      <c r="M246" s="373"/>
      <c r="N246" s="373"/>
      <c r="O246" s="361"/>
      <c r="P246" s="363"/>
      <c r="Q246" s="365"/>
      <c r="R246" s="367"/>
      <c r="S246" s="369"/>
      <c r="T246" s="369"/>
      <c r="U246" s="369"/>
      <c r="V246" s="369"/>
      <c r="W246" s="369"/>
      <c r="X246" s="369"/>
      <c r="Y246" s="369"/>
      <c r="Z246" s="369"/>
      <c r="AA246" s="369"/>
      <c r="AB246" s="369"/>
      <c r="AC246" s="369"/>
      <c r="AD246" s="369"/>
      <c r="AE246" s="369"/>
      <c r="AF246" s="369"/>
      <c r="AG246" s="369"/>
      <c r="AH246" s="172"/>
      <c r="AI246" s="189" t="s">
        <v>241</v>
      </c>
      <c r="AJ246" s="238" t="s">
        <v>217</v>
      </c>
      <c r="AK246" s="276" t="s">
        <v>17</v>
      </c>
      <c r="AL246" s="276" t="s">
        <v>694</v>
      </c>
      <c r="AM246" s="276" t="s">
        <v>551</v>
      </c>
      <c r="AN246" s="276" t="s">
        <v>695</v>
      </c>
      <c r="AO246" s="276" t="s">
        <v>696</v>
      </c>
      <c r="AP246" s="276" t="s">
        <v>697</v>
      </c>
      <c r="AQ246" s="276">
        <v>316</v>
      </c>
      <c r="AR246" s="276" t="s">
        <v>698</v>
      </c>
      <c r="AS246" s="97">
        <v>568.22</v>
      </c>
      <c r="AT246" s="173">
        <v>0</v>
      </c>
      <c r="AU246" s="173">
        <v>629.64860999999996</v>
      </c>
      <c r="AV246" s="146">
        <v>629.25</v>
      </c>
      <c r="AW246" s="173">
        <f>AT246-AV246</f>
        <v>-629.25</v>
      </c>
      <c r="AX246" s="173">
        <f>AV246-AT246</f>
        <v>629.25</v>
      </c>
      <c r="AY246" s="174"/>
      <c r="AZ246" s="174"/>
      <c r="BA246" s="296" t="s">
        <v>752</v>
      </c>
      <c r="BB246" s="174">
        <f>AX246</f>
        <v>629.25</v>
      </c>
      <c r="BC246" s="297" t="s">
        <v>753</v>
      </c>
      <c r="BD246" s="300" t="s">
        <v>758</v>
      </c>
      <c r="BE246" s="201">
        <v>0</v>
      </c>
      <c r="BF246" s="216"/>
      <c r="BG246" s="216"/>
      <c r="BI246" s="199" t="str">
        <f>AJ246 &amp; BE246</f>
        <v>Прибыль направляемая на инвестиции0</v>
      </c>
      <c r="BJ246" s="216"/>
      <c r="BK246" s="216"/>
      <c r="BL246" s="216"/>
      <c r="BM246" s="216"/>
      <c r="BX246" s="199" t="str">
        <f>AJ246 &amp; AK246</f>
        <v>Прибыль направляемая на инвестициида</v>
      </c>
    </row>
    <row r="247" spans="3:76" ht="11.25" customHeight="1">
      <c r="C247" s="282"/>
      <c r="D247" s="354">
        <v>12</v>
      </c>
      <c r="E247" s="356" t="s">
        <v>618</v>
      </c>
      <c r="F247" s="356" t="s">
        <v>619</v>
      </c>
      <c r="G247" s="356" t="s">
        <v>711</v>
      </c>
      <c r="H247" s="356" t="s">
        <v>621</v>
      </c>
      <c r="I247" s="356" t="s">
        <v>621</v>
      </c>
      <c r="J247" s="356" t="s">
        <v>622</v>
      </c>
      <c r="K247" s="370">
        <v>1</v>
      </c>
      <c r="L247" s="370">
        <v>2019</v>
      </c>
      <c r="M247" s="372" t="s">
        <v>184</v>
      </c>
      <c r="N247" s="372">
        <v>2020</v>
      </c>
      <c r="O247" s="360">
        <v>0</v>
      </c>
      <c r="P247" s="362">
        <v>100</v>
      </c>
      <c r="Q247" s="148"/>
      <c r="R247" s="147"/>
      <c r="S247" s="147"/>
      <c r="T247" s="147"/>
      <c r="U247" s="147"/>
      <c r="V247" s="147"/>
      <c r="W247" s="147"/>
      <c r="X247" s="147"/>
      <c r="Y247" s="147"/>
      <c r="Z247" s="147"/>
      <c r="AA247" s="147"/>
      <c r="AB247" s="147"/>
      <c r="AC247" s="147"/>
      <c r="AD247" s="147"/>
      <c r="AE247" s="147"/>
      <c r="AF247" s="147"/>
      <c r="AG247" s="147"/>
      <c r="AH247" s="147"/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201"/>
      <c r="BF247" s="200"/>
      <c r="BG247" s="200"/>
      <c r="BH247" s="200"/>
      <c r="BI247" s="200"/>
      <c r="BJ247" s="200"/>
      <c r="BK247" s="200"/>
    </row>
    <row r="248" spans="3:76" ht="11.25" customHeight="1">
      <c r="C248" s="282"/>
      <c r="D248" s="355"/>
      <c r="E248" s="357"/>
      <c r="F248" s="357"/>
      <c r="G248" s="357"/>
      <c r="H248" s="357"/>
      <c r="I248" s="357"/>
      <c r="J248" s="357"/>
      <c r="K248" s="371"/>
      <c r="L248" s="371"/>
      <c r="M248" s="373"/>
      <c r="N248" s="373"/>
      <c r="O248" s="361"/>
      <c r="P248" s="363"/>
      <c r="Q248" s="364"/>
      <c r="R248" s="366">
        <v>1</v>
      </c>
      <c r="S248" s="368" t="s">
        <v>664</v>
      </c>
      <c r="T248" s="368"/>
      <c r="U248" s="368"/>
      <c r="V248" s="368"/>
      <c r="W248" s="368"/>
      <c r="X248" s="368"/>
      <c r="Y248" s="368"/>
      <c r="Z248" s="368"/>
      <c r="AA248" s="368"/>
      <c r="AB248" s="368"/>
      <c r="AC248" s="368"/>
      <c r="AD248" s="368"/>
      <c r="AE248" s="368"/>
      <c r="AF248" s="368"/>
      <c r="AG248" s="368"/>
      <c r="AH248" s="184"/>
      <c r="AI248" s="191"/>
      <c r="AJ248" s="190"/>
      <c r="AK248" s="190"/>
      <c r="AL248" s="190"/>
      <c r="AM248" s="190"/>
      <c r="AN248" s="190"/>
      <c r="AO248" s="190"/>
      <c r="AP248" s="190"/>
      <c r="AQ248" s="190"/>
      <c r="AR248" s="190"/>
      <c r="AS248" s="149"/>
      <c r="AT248" s="149"/>
      <c r="AU248" s="149"/>
      <c r="AV248" s="149"/>
      <c r="AW248" s="149"/>
      <c r="AX248" s="149"/>
      <c r="AY248" s="100"/>
      <c r="AZ248" s="100"/>
      <c r="BA248" s="100"/>
      <c r="BB248" s="100"/>
      <c r="BC248" s="100"/>
      <c r="BD248" s="100"/>
      <c r="BE248" s="201"/>
      <c r="BF248" s="216"/>
      <c r="BG248" s="216"/>
      <c r="BH248" s="216"/>
      <c r="BI248" s="200"/>
      <c r="BJ248" s="216"/>
      <c r="BK248" s="216"/>
      <c r="BL248" s="216"/>
      <c r="BM248" s="216"/>
      <c r="BN248" s="216"/>
    </row>
    <row r="249" spans="3:76" ht="65.25" customHeight="1" thickBot="1">
      <c r="C249" s="282"/>
      <c r="D249" s="355"/>
      <c r="E249" s="357"/>
      <c r="F249" s="357"/>
      <c r="G249" s="357"/>
      <c r="H249" s="357"/>
      <c r="I249" s="357"/>
      <c r="J249" s="357"/>
      <c r="K249" s="371"/>
      <c r="L249" s="371"/>
      <c r="M249" s="373"/>
      <c r="N249" s="373"/>
      <c r="O249" s="361"/>
      <c r="P249" s="363"/>
      <c r="Q249" s="365"/>
      <c r="R249" s="367"/>
      <c r="S249" s="369"/>
      <c r="T249" s="369"/>
      <c r="U249" s="369"/>
      <c r="V249" s="369"/>
      <c r="W249" s="369"/>
      <c r="X249" s="369"/>
      <c r="Y249" s="369"/>
      <c r="Z249" s="369"/>
      <c r="AA249" s="369"/>
      <c r="AB249" s="369"/>
      <c r="AC249" s="369"/>
      <c r="AD249" s="369"/>
      <c r="AE249" s="369"/>
      <c r="AF249" s="369"/>
      <c r="AG249" s="369"/>
      <c r="AH249" s="172"/>
      <c r="AI249" s="189" t="s">
        <v>241</v>
      </c>
      <c r="AJ249" s="238" t="s">
        <v>217</v>
      </c>
      <c r="AK249" s="276" t="s">
        <v>17</v>
      </c>
      <c r="AL249" s="276" t="s">
        <v>694</v>
      </c>
      <c r="AM249" s="276" t="s">
        <v>551</v>
      </c>
      <c r="AN249" s="276" t="s">
        <v>695</v>
      </c>
      <c r="AO249" s="276" t="s">
        <v>696</v>
      </c>
      <c r="AP249" s="276" t="s">
        <v>697</v>
      </c>
      <c r="AQ249" s="276">
        <v>316</v>
      </c>
      <c r="AR249" s="276" t="s">
        <v>698</v>
      </c>
      <c r="AS249" s="97">
        <v>270.95999999999998</v>
      </c>
      <c r="AT249" s="173">
        <v>0</v>
      </c>
      <c r="AU249" s="173">
        <v>732.11149999999998</v>
      </c>
      <c r="AV249" s="146">
        <v>732.11</v>
      </c>
      <c r="AW249" s="173">
        <f>AT249-AV249</f>
        <v>-732.11</v>
      </c>
      <c r="AX249" s="173">
        <f>AV249-AT249</f>
        <v>732.11</v>
      </c>
      <c r="AY249" s="174"/>
      <c r="AZ249" s="174"/>
      <c r="BA249" s="296" t="s">
        <v>752</v>
      </c>
      <c r="BB249" s="174">
        <f>AX249</f>
        <v>732.11</v>
      </c>
      <c r="BC249" s="297" t="s">
        <v>753</v>
      </c>
      <c r="BD249" s="301" t="s">
        <v>758</v>
      </c>
      <c r="BE249" s="201">
        <v>0</v>
      </c>
      <c r="BF249" s="216"/>
      <c r="BG249" s="216"/>
      <c r="BI249" s="199" t="str">
        <f>AJ249 &amp; BE249</f>
        <v>Прибыль направляемая на инвестиции0</v>
      </c>
      <c r="BJ249" s="216"/>
      <c r="BK249" s="216"/>
      <c r="BL249" s="216"/>
      <c r="BM249" s="216"/>
      <c r="BX249" s="199" t="str">
        <f>AJ249 &amp; AK249</f>
        <v>Прибыль направляемая на инвестициида</v>
      </c>
    </row>
    <row r="250" spans="3:76" ht="11.25" customHeight="1">
      <c r="C250" s="282"/>
      <c r="D250" s="354">
        <v>13</v>
      </c>
      <c r="E250" s="356" t="s">
        <v>618</v>
      </c>
      <c r="F250" s="356" t="s">
        <v>619</v>
      </c>
      <c r="G250" s="356" t="s">
        <v>712</v>
      </c>
      <c r="H250" s="356" t="s">
        <v>621</v>
      </c>
      <c r="I250" s="356" t="s">
        <v>621</v>
      </c>
      <c r="J250" s="356" t="s">
        <v>622</v>
      </c>
      <c r="K250" s="370">
        <v>1</v>
      </c>
      <c r="L250" s="370">
        <v>2019</v>
      </c>
      <c r="M250" s="372" t="s">
        <v>184</v>
      </c>
      <c r="N250" s="372">
        <v>2020</v>
      </c>
      <c r="O250" s="360">
        <v>0</v>
      </c>
      <c r="P250" s="362">
        <v>100</v>
      </c>
      <c r="Q250" s="148"/>
      <c r="R250" s="147"/>
      <c r="S250" s="147"/>
      <c r="T250" s="147"/>
      <c r="U250" s="147"/>
      <c r="V250" s="147"/>
      <c r="W250" s="147"/>
      <c r="X250" s="147"/>
      <c r="Y250" s="147"/>
      <c r="Z250" s="147"/>
      <c r="AA250" s="147"/>
      <c r="AB250" s="147"/>
      <c r="AC250" s="147"/>
      <c r="AD250" s="147"/>
      <c r="AE250" s="147"/>
      <c r="AF250" s="147"/>
      <c r="AG250" s="147"/>
      <c r="AH250" s="147"/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147"/>
      <c r="BC250" s="147"/>
      <c r="BD250" s="147"/>
      <c r="BE250" s="201"/>
      <c r="BF250" s="200"/>
      <c r="BG250" s="200"/>
      <c r="BH250" s="200"/>
      <c r="BI250" s="200"/>
      <c r="BJ250" s="200"/>
      <c r="BK250" s="200"/>
    </row>
    <row r="251" spans="3:76" ht="11.25" customHeight="1">
      <c r="C251" s="282"/>
      <c r="D251" s="355"/>
      <c r="E251" s="357"/>
      <c r="F251" s="357"/>
      <c r="G251" s="357"/>
      <c r="H251" s="357"/>
      <c r="I251" s="357"/>
      <c r="J251" s="357"/>
      <c r="K251" s="371"/>
      <c r="L251" s="371"/>
      <c r="M251" s="373"/>
      <c r="N251" s="373"/>
      <c r="O251" s="361"/>
      <c r="P251" s="363"/>
      <c r="Q251" s="364"/>
      <c r="R251" s="366">
        <v>1</v>
      </c>
      <c r="S251" s="368" t="s">
        <v>664</v>
      </c>
      <c r="T251" s="368"/>
      <c r="U251" s="368"/>
      <c r="V251" s="368"/>
      <c r="W251" s="368"/>
      <c r="X251" s="368"/>
      <c r="Y251" s="368"/>
      <c r="Z251" s="368"/>
      <c r="AA251" s="368"/>
      <c r="AB251" s="368"/>
      <c r="AC251" s="368"/>
      <c r="AD251" s="368"/>
      <c r="AE251" s="368"/>
      <c r="AF251" s="368"/>
      <c r="AG251" s="368"/>
      <c r="AH251" s="184"/>
      <c r="AI251" s="191"/>
      <c r="AJ251" s="190"/>
      <c r="AK251" s="190"/>
      <c r="AL251" s="190"/>
      <c r="AM251" s="190"/>
      <c r="AN251" s="190"/>
      <c r="AO251" s="190"/>
      <c r="AP251" s="190"/>
      <c r="AQ251" s="190"/>
      <c r="AR251" s="190"/>
      <c r="AS251" s="149"/>
      <c r="AT251" s="149"/>
      <c r="AU251" s="149"/>
      <c r="AV251" s="149"/>
      <c r="AW251" s="149"/>
      <c r="AX251" s="149"/>
      <c r="AY251" s="100"/>
      <c r="AZ251" s="100"/>
      <c r="BA251" s="100"/>
      <c r="BB251" s="100"/>
      <c r="BC251" s="100"/>
      <c r="BD251" s="100"/>
      <c r="BE251" s="201"/>
      <c r="BF251" s="216"/>
      <c r="BG251" s="216"/>
      <c r="BH251" s="216"/>
      <c r="BI251" s="200"/>
      <c r="BJ251" s="216"/>
      <c r="BK251" s="216"/>
      <c r="BL251" s="216"/>
      <c r="BM251" s="216"/>
      <c r="BN251" s="216"/>
    </row>
    <row r="252" spans="3:76" ht="63.75" customHeight="1" thickBot="1">
      <c r="C252" s="282"/>
      <c r="D252" s="355"/>
      <c r="E252" s="357"/>
      <c r="F252" s="357"/>
      <c r="G252" s="357"/>
      <c r="H252" s="357"/>
      <c r="I252" s="357"/>
      <c r="J252" s="357"/>
      <c r="K252" s="371"/>
      <c r="L252" s="371"/>
      <c r="M252" s="373"/>
      <c r="N252" s="373"/>
      <c r="O252" s="361"/>
      <c r="P252" s="363"/>
      <c r="Q252" s="365"/>
      <c r="R252" s="367"/>
      <c r="S252" s="369"/>
      <c r="T252" s="369"/>
      <c r="U252" s="369"/>
      <c r="V252" s="369"/>
      <c r="W252" s="369"/>
      <c r="X252" s="369"/>
      <c r="Y252" s="369"/>
      <c r="Z252" s="369"/>
      <c r="AA252" s="369"/>
      <c r="AB252" s="369"/>
      <c r="AC252" s="369"/>
      <c r="AD252" s="369"/>
      <c r="AE252" s="369"/>
      <c r="AF252" s="369"/>
      <c r="AG252" s="369"/>
      <c r="AH252" s="172"/>
      <c r="AI252" s="189" t="s">
        <v>241</v>
      </c>
      <c r="AJ252" s="238" t="s">
        <v>217</v>
      </c>
      <c r="AK252" s="276" t="s">
        <v>17</v>
      </c>
      <c r="AL252" s="276" t="s">
        <v>694</v>
      </c>
      <c r="AM252" s="276" t="s">
        <v>551</v>
      </c>
      <c r="AN252" s="276" t="s">
        <v>695</v>
      </c>
      <c r="AO252" s="276" t="s">
        <v>696</v>
      </c>
      <c r="AP252" s="276" t="s">
        <v>697</v>
      </c>
      <c r="AQ252" s="276">
        <v>316</v>
      </c>
      <c r="AR252" s="276" t="s">
        <v>698</v>
      </c>
      <c r="AS252" s="97">
        <v>568.22</v>
      </c>
      <c r="AT252" s="173">
        <v>0</v>
      </c>
      <c r="AU252" s="173">
        <v>691.12080000000003</v>
      </c>
      <c r="AV252" s="146">
        <v>691.12</v>
      </c>
      <c r="AW252" s="173">
        <f>AT252-AV252</f>
        <v>-691.12</v>
      </c>
      <c r="AX252" s="173">
        <f>AV252-AT252</f>
        <v>691.12</v>
      </c>
      <c r="AY252" s="174"/>
      <c r="AZ252" s="174"/>
      <c r="BA252" s="296" t="s">
        <v>752</v>
      </c>
      <c r="BB252" s="174">
        <f>AX252</f>
        <v>691.12</v>
      </c>
      <c r="BC252" s="297" t="s">
        <v>753</v>
      </c>
      <c r="BD252" s="299" t="s">
        <v>758</v>
      </c>
      <c r="BE252" s="201">
        <v>0</v>
      </c>
      <c r="BF252" s="216"/>
      <c r="BG252" s="216"/>
      <c r="BI252" s="199" t="str">
        <f>AJ252 &amp; BE252</f>
        <v>Прибыль направляемая на инвестиции0</v>
      </c>
      <c r="BJ252" s="216"/>
      <c r="BK252" s="216"/>
      <c r="BL252" s="216"/>
      <c r="BM252" s="216"/>
      <c r="BX252" s="199" t="str">
        <f>AJ252 &amp; AK252</f>
        <v>Прибыль направляемая на инвестициида</v>
      </c>
    </row>
    <row r="253" spans="3:76" ht="11.25" customHeight="1">
      <c r="C253" s="282"/>
      <c r="D253" s="354">
        <v>14</v>
      </c>
      <c r="E253" s="356" t="s">
        <v>618</v>
      </c>
      <c r="F253" s="356" t="s">
        <v>619</v>
      </c>
      <c r="G253" s="356" t="s">
        <v>713</v>
      </c>
      <c r="H253" s="356" t="s">
        <v>621</v>
      </c>
      <c r="I253" s="356" t="s">
        <v>621</v>
      </c>
      <c r="J253" s="356" t="s">
        <v>622</v>
      </c>
      <c r="K253" s="370">
        <v>1</v>
      </c>
      <c r="L253" s="370">
        <v>2019</v>
      </c>
      <c r="M253" s="372" t="s">
        <v>184</v>
      </c>
      <c r="N253" s="372">
        <v>2020</v>
      </c>
      <c r="O253" s="360">
        <v>0</v>
      </c>
      <c r="P253" s="362">
        <v>100</v>
      </c>
      <c r="Q253" s="148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201"/>
      <c r="BF253" s="200"/>
      <c r="BG253" s="200"/>
      <c r="BH253" s="200"/>
      <c r="BI253" s="200"/>
      <c r="BJ253" s="200"/>
      <c r="BK253" s="200"/>
    </row>
    <row r="254" spans="3:76" ht="11.25" customHeight="1">
      <c r="C254" s="282"/>
      <c r="D254" s="355"/>
      <c r="E254" s="357"/>
      <c r="F254" s="357"/>
      <c r="G254" s="357"/>
      <c r="H254" s="357"/>
      <c r="I254" s="357"/>
      <c r="J254" s="357"/>
      <c r="K254" s="371"/>
      <c r="L254" s="371"/>
      <c r="M254" s="373"/>
      <c r="N254" s="373"/>
      <c r="O254" s="361"/>
      <c r="P254" s="363"/>
      <c r="Q254" s="364"/>
      <c r="R254" s="366">
        <v>1</v>
      </c>
      <c r="S254" s="368" t="s">
        <v>664</v>
      </c>
      <c r="T254" s="368"/>
      <c r="U254" s="368"/>
      <c r="V254" s="368"/>
      <c r="W254" s="368"/>
      <c r="X254" s="368"/>
      <c r="Y254" s="368"/>
      <c r="Z254" s="368"/>
      <c r="AA254" s="368"/>
      <c r="AB254" s="368"/>
      <c r="AC254" s="368"/>
      <c r="AD254" s="368"/>
      <c r="AE254" s="368"/>
      <c r="AF254" s="368"/>
      <c r="AG254" s="368"/>
      <c r="AH254" s="184"/>
      <c r="AI254" s="191"/>
      <c r="AJ254" s="190"/>
      <c r="AK254" s="190"/>
      <c r="AL254" s="190"/>
      <c r="AM254" s="190"/>
      <c r="AN254" s="190"/>
      <c r="AO254" s="190"/>
      <c r="AP254" s="190"/>
      <c r="AQ254" s="190"/>
      <c r="AR254" s="190"/>
      <c r="AS254" s="149"/>
      <c r="AT254" s="149"/>
      <c r="AU254" s="149"/>
      <c r="AV254" s="149"/>
      <c r="AW254" s="149"/>
      <c r="AX254" s="149"/>
      <c r="AY254" s="100"/>
      <c r="AZ254" s="100"/>
      <c r="BA254" s="100"/>
      <c r="BB254" s="100"/>
      <c r="BC254" s="100"/>
      <c r="BD254" s="100"/>
      <c r="BE254" s="201"/>
      <c r="BF254" s="216"/>
      <c r="BG254" s="216"/>
      <c r="BH254" s="216"/>
      <c r="BI254" s="200"/>
      <c r="BJ254" s="216"/>
      <c r="BK254" s="216"/>
      <c r="BL254" s="216"/>
      <c r="BM254" s="216"/>
      <c r="BN254" s="216"/>
    </row>
    <row r="255" spans="3:76" ht="68.25" customHeight="1" thickBot="1">
      <c r="C255" s="282"/>
      <c r="D255" s="355"/>
      <c r="E255" s="357"/>
      <c r="F255" s="357"/>
      <c r="G255" s="357"/>
      <c r="H255" s="357"/>
      <c r="I255" s="357"/>
      <c r="J255" s="357"/>
      <c r="K255" s="371"/>
      <c r="L255" s="371"/>
      <c r="M255" s="373"/>
      <c r="N255" s="373"/>
      <c r="O255" s="361"/>
      <c r="P255" s="363"/>
      <c r="Q255" s="365"/>
      <c r="R255" s="367"/>
      <c r="S255" s="369"/>
      <c r="T255" s="369"/>
      <c r="U255" s="369"/>
      <c r="V255" s="369"/>
      <c r="W255" s="369"/>
      <c r="X255" s="369"/>
      <c r="Y255" s="369"/>
      <c r="Z255" s="369"/>
      <c r="AA255" s="369"/>
      <c r="AB255" s="369"/>
      <c r="AC255" s="369"/>
      <c r="AD255" s="369"/>
      <c r="AE255" s="369"/>
      <c r="AF255" s="369"/>
      <c r="AG255" s="369"/>
      <c r="AH255" s="172"/>
      <c r="AI255" s="189" t="s">
        <v>241</v>
      </c>
      <c r="AJ255" s="238" t="s">
        <v>217</v>
      </c>
      <c r="AK255" s="276" t="s">
        <v>17</v>
      </c>
      <c r="AL255" s="276" t="s">
        <v>694</v>
      </c>
      <c r="AM255" s="276" t="s">
        <v>551</v>
      </c>
      <c r="AN255" s="276" t="s">
        <v>695</v>
      </c>
      <c r="AO255" s="276" t="s">
        <v>696</v>
      </c>
      <c r="AP255" s="276" t="s">
        <v>697</v>
      </c>
      <c r="AQ255" s="276">
        <v>316</v>
      </c>
      <c r="AR255" s="276" t="s">
        <v>698</v>
      </c>
      <c r="AS255" s="97">
        <v>561.09</v>
      </c>
      <c r="AT255" s="173">
        <v>0</v>
      </c>
      <c r="AU255" s="173">
        <v>762.30273999999997</v>
      </c>
      <c r="AV255" s="146">
        <v>762.3</v>
      </c>
      <c r="AW255" s="173">
        <f>AT255-AV255</f>
        <v>-762.3</v>
      </c>
      <c r="AX255" s="173">
        <f>AV255-AT255</f>
        <v>762.3</v>
      </c>
      <c r="AY255" s="174"/>
      <c r="AZ255" s="174"/>
      <c r="BA255" s="296" t="s">
        <v>752</v>
      </c>
      <c r="BB255" s="174">
        <f>AX255</f>
        <v>762.3</v>
      </c>
      <c r="BC255" s="297" t="s">
        <v>753</v>
      </c>
      <c r="BD255" s="299" t="s">
        <v>758</v>
      </c>
      <c r="BE255" s="201">
        <v>0</v>
      </c>
      <c r="BF255" s="216"/>
      <c r="BG255" s="216"/>
      <c r="BI255" s="199" t="str">
        <f>AJ255 &amp; BE255</f>
        <v>Прибыль направляемая на инвестиции0</v>
      </c>
      <c r="BJ255" s="216"/>
      <c r="BK255" s="216"/>
      <c r="BL255" s="216"/>
      <c r="BM255" s="216"/>
      <c r="BX255" s="199" t="str">
        <f>AJ255 &amp; AK255</f>
        <v>Прибыль направляемая на инвестициида</v>
      </c>
    </row>
    <row r="256" spans="3:76" ht="11.25" customHeight="1">
      <c r="C256" s="282"/>
      <c r="D256" s="354">
        <v>15</v>
      </c>
      <c r="E256" s="356" t="s">
        <v>618</v>
      </c>
      <c r="F256" s="356" t="s">
        <v>619</v>
      </c>
      <c r="G256" s="356" t="s">
        <v>714</v>
      </c>
      <c r="H256" s="356" t="s">
        <v>621</v>
      </c>
      <c r="I256" s="356" t="s">
        <v>621</v>
      </c>
      <c r="J256" s="356" t="s">
        <v>622</v>
      </c>
      <c r="K256" s="370">
        <v>1</v>
      </c>
      <c r="L256" s="370">
        <v>2019</v>
      </c>
      <c r="M256" s="372" t="s">
        <v>184</v>
      </c>
      <c r="N256" s="372">
        <v>2020</v>
      </c>
      <c r="O256" s="360">
        <v>0</v>
      </c>
      <c r="P256" s="362">
        <v>100</v>
      </c>
      <c r="Q256" s="148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147"/>
      <c r="BC256" s="147"/>
      <c r="BD256" s="147"/>
      <c r="BE256" s="201"/>
      <c r="BF256" s="200"/>
      <c r="BG256" s="200"/>
      <c r="BH256" s="200"/>
      <c r="BI256" s="200"/>
      <c r="BJ256" s="200"/>
      <c r="BK256" s="200"/>
    </row>
    <row r="257" spans="3:76" ht="11.25" customHeight="1">
      <c r="C257" s="282"/>
      <c r="D257" s="355"/>
      <c r="E257" s="357"/>
      <c r="F257" s="357"/>
      <c r="G257" s="357"/>
      <c r="H257" s="357"/>
      <c r="I257" s="357"/>
      <c r="J257" s="357"/>
      <c r="K257" s="371"/>
      <c r="L257" s="371"/>
      <c r="M257" s="373"/>
      <c r="N257" s="373"/>
      <c r="O257" s="361"/>
      <c r="P257" s="363"/>
      <c r="Q257" s="364"/>
      <c r="R257" s="366">
        <v>1</v>
      </c>
      <c r="S257" s="368" t="s">
        <v>664</v>
      </c>
      <c r="T257" s="368"/>
      <c r="U257" s="368"/>
      <c r="V257" s="368"/>
      <c r="W257" s="368"/>
      <c r="X257" s="368"/>
      <c r="Y257" s="368"/>
      <c r="Z257" s="368"/>
      <c r="AA257" s="368"/>
      <c r="AB257" s="368"/>
      <c r="AC257" s="368"/>
      <c r="AD257" s="368"/>
      <c r="AE257" s="368"/>
      <c r="AF257" s="368"/>
      <c r="AG257" s="368"/>
      <c r="AH257" s="184"/>
      <c r="AI257" s="191"/>
      <c r="AJ257" s="190"/>
      <c r="AK257" s="190"/>
      <c r="AL257" s="190"/>
      <c r="AM257" s="190"/>
      <c r="AN257" s="190"/>
      <c r="AO257" s="190"/>
      <c r="AP257" s="190"/>
      <c r="AQ257" s="190"/>
      <c r="AR257" s="190"/>
      <c r="AS257" s="149"/>
      <c r="AT257" s="149"/>
      <c r="AU257" s="149"/>
      <c r="AV257" s="149"/>
      <c r="AW257" s="149"/>
      <c r="AX257" s="149"/>
      <c r="AY257" s="100"/>
      <c r="AZ257" s="100"/>
      <c r="BA257" s="100"/>
      <c r="BB257" s="100"/>
      <c r="BC257" s="100"/>
      <c r="BD257" s="100"/>
      <c r="BE257" s="201"/>
      <c r="BF257" s="216"/>
      <c r="BG257" s="216"/>
      <c r="BH257" s="216"/>
      <c r="BI257" s="200"/>
      <c r="BJ257" s="216"/>
      <c r="BK257" s="216"/>
      <c r="BL257" s="216"/>
      <c r="BM257" s="216"/>
      <c r="BN257" s="216"/>
    </row>
    <row r="258" spans="3:76" ht="66" customHeight="1" thickBot="1">
      <c r="C258" s="282"/>
      <c r="D258" s="355"/>
      <c r="E258" s="357"/>
      <c r="F258" s="357"/>
      <c r="G258" s="357"/>
      <c r="H258" s="357"/>
      <c r="I258" s="357"/>
      <c r="J258" s="357"/>
      <c r="K258" s="371"/>
      <c r="L258" s="371"/>
      <c r="M258" s="373"/>
      <c r="N258" s="373"/>
      <c r="O258" s="361"/>
      <c r="P258" s="363"/>
      <c r="Q258" s="365"/>
      <c r="R258" s="367"/>
      <c r="S258" s="369"/>
      <c r="T258" s="369"/>
      <c r="U258" s="369"/>
      <c r="V258" s="369"/>
      <c r="W258" s="369"/>
      <c r="X258" s="369"/>
      <c r="Y258" s="369"/>
      <c r="Z258" s="369"/>
      <c r="AA258" s="369"/>
      <c r="AB258" s="369"/>
      <c r="AC258" s="369"/>
      <c r="AD258" s="369"/>
      <c r="AE258" s="369"/>
      <c r="AF258" s="369"/>
      <c r="AG258" s="369"/>
      <c r="AH258" s="172"/>
      <c r="AI258" s="189" t="s">
        <v>241</v>
      </c>
      <c r="AJ258" s="238" t="s">
        <v>217</v>
      </c>
      <c r="AK258" s="276" t="s">
        <v>17</v>
      </c>
      <c r="AL258" s="276" t="s">
        <v>694</v>
      </c>
      <c r="AM258" s="276" t="s">
        <v>551</v>
      </c>
      <c r="AN258" s="276" t="s">
        <v>695</v>
      </c>
      <c r="AO258" s="276" t="s">
        <v>696</v>
      </c>
      <c r="AP258" s="276" t="s">
        <v>697</v>
      </c>
      <c r="AQ258" s="276">
        <v>316</v>
      </c>
      <c r="AR258" s="276" t="s">
        <v>698</v>
      </c>
      <c r="AS258" s="97">
        <v>589.53</v>
      </c>
      <c r="AT258" s="173">
        <v>0</v>
      </c>
      <c r="AU258" s="173">
        <v>734.45452</v>
      </c>
      <c r="AV258" s="146">
        <v>734.45</v>
      </c>
      <c r="AW258" s="173">
        <f>AT258-AV258</f>
        <v>-734.45</v>
      </c>
      <c r="AX258" s="173">
        <f>AV258-AT258</f>
        <v>734.45</v>
      </c>
      <c r="AY258" s="174"/>
      <c r="AZ258" s="174"/>
      <c r="BA258" s="296" t="s">
        <v>752</v>
      </c>
      <c r="BB258" s="174">
        <f>AX258</f>
        <v>734.45</v>
      </c>
      <c r="BC258" s="297" t="s">
        <v>753</v>
      </c>
      <c r="BD258" s="299" t="s">
        <v>758</v>
      </c>
      <c r="BE258" s="201">
        <v>0</v>
      </c>
      <c r="BF258" s="216"/>
      <c r="BG258" s="216"/>
      <c r="BI258" s="199" t="str">
        <f>AJ258 &amp; BE258</f>
        <v>Прибыль направляемая на инвестиции0</v>
      </c>
      <c r="BJ258" s="216"/>
      <c r="BK258" s="216"/>
      <c r="BL258" s="216"/>
      <c r="BM258" s="216"/>
      <c r="BX258" s="199" t="str">
        <f>AJ258 &amp; AK258</f>
        <v>Прибыль направляемая на инвестициида</v>
      </c>
    </row>
    <row r="259" spans="3:76" ht="11.25" customHeight="1">
      <c r="C259" s="282"/>
      <c r="D259" s="354">
        <v>16</v>
      </c>
      <c r="E259" s="356" t="s">
        <v>618</v>
      </c>
      <c r="F259" s="356" t="s">
        <v>619</v>
      </c>
      <c r="G259" s="356" t="s">
        <v>715</v>
      </c>
      <c r="H259" s="356" t="s">
        <v>621</v>
      </c>
      <c r="I259" s="356" t="s">
        <v>621</v>
      </c>
      <c r="J259" s="356" t="s">
        <v>622</v>
      </c>
      <c r="K259" s="370">
        <v>1</v>
      </c>
      <c r="L259" s="370">
        <v>2019</v>
      </c>
      <c r="M259" s="372" t="s">
        <v>184</v>
      </c>
      <c r="N259" s="372">
        <v>2020</v>
      </c>
      <c r="O259" s="360">
        <v>0</v>
      </c>
      <c r="P259" s="362">
        <v>100</v>
      </c>
      <c r="Q259" s="148"/>
      <c r="R259" s="147"/>
      <c r="S259" s="147"/>
      <c r="T259" s="147"/>
      <c r="U259" s="147"/>
      <c r="V259" s="147"/>
      <c r="W259" s="147"/>
      <c r="X259" s="147"/>
      <c r="Y259" s="147"/>
      <c r="Z259" s="147"/>
      <c r="AA259" s="147"/>
      <c r="AB259" s="147"/>
      <c r="AC259" s="147"/>
      <c r="AD259" s="147"/>
      <c r="AE259" s="147"/>
      <c r="AF259" s="147"/>
      <c r="AG259" s="147"/>
      <c r="AH259" s="147"/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201"/>
      <c r="BF259" s="200"/>
      <c r="BG259" s="200"/>
      <c r="BH259" s="200"/>
      <c r="BI259" s="200"/>
      <c r="BJ259" s="200"/>
      <c r="BK259" s="200"/>
    </row>
    <row r="260" spans="3:76" ht="11.25" customHeight="1">
      <c r="C260" s="282"/>
      <c r="D260" s="355"/>
      <c r="E260" s="357"/>
      <c r="F260" s="357"/>
      <c r="G260" s="357"/>
      <c r="H260" s="357"/>
      <c r="I260" s="357"/>
      <c r="J260" s="357"/>
      <c r="K260" s="371"/>
      <c r="L260" s="371"/>
      <c r="M260" s="373"/>
      <c r="N260" s="373"/>
      <c r="O260" s="361"/>
      <c r="P260" s="363"/>
      <c r="Q260" s="364"/>
      <c r="R260" s="366">
        <v>1</v>
      </c>
      <c r="S260" s="368" t="s">
        <v>664</v>
      </c>
      <c r="T260" s="368"/>
      <c r="U260" s="368"/>
      <c r="V260" s="368"/>
      <c r="W260" s="368"/>
      <c r="X260" s="368"/>
      <c r="Y260" s="368"/>
      <c r="Z260" s="368"/>
      <c r="AA260" s="368"/>
      <c r="AB260" s="368"/>
      <c r="AC260" s="368"/>
      <c r="AD260" s="368"/>
      <c r="AE260" s="368"/>
      <c r="AF260" s="368"/>
      <c r="AG260" s="368"/>
      <c r="AH260" s="184"/>
      <c r="AI260" s="191"/>
      <c r="AJ260" s="190"/>
      <c r="AK260" s="190"/>
      <c r="AL260" s="190"/>
      <c r="AM260" s="190"/>
      <c r="AN260" s="190"/>
      <c r="AO260" s="190"/>
      <c r="AP260" s="190"/>
      <c r="AQ260" s="190"/>
      <c r="AR260" s="190"/>
      <c r="AS260" s="149"/>
      <c r="AT260" s="149"/>
      <c r="AU260" s="149"/>
      <c r="AV260" s="149"/>
      <c r="AW260" s="149"/>
      <c r="AX260" s="149"/>
      <c r="AY260" s="100"/>
      <c r="AZ260" s="100"/>
      <c r="BA260" s="100"/>
      <c r="BB260" s="100"/>
      <c r="BC260" s="100"/>
      <c r="BD260" s="100"/>
      <c r="BE260" s="201"/>
      <c r="BF260" s="216"/>
      <c r="BG260" s="216"/>
      <c r="BH260" s="216"/>
      <c r="BI260" s="200"/>
      <c r="BJ260" s="216"/>
      <c r="BK260" s="216"/>
      <c r="BL260" s="216"/>
      <c r="BM260" s="216"/>
      <c r="BN260" s="216"/>
    </row>
    <row r="261" spans="3:76" ht="72" customHeight="1" thickBot="1">
      <c r="C261" s="282"/>
      <c r="D261" s="355"/>
      <c r="E261" s="357"/>
      <c r="F261" s="357"/>
      <c r="G261" s="357"/>
      <c r="H261" s="357"/>
      <c r="I261" s="357"/>
      <c r="J261" s="357"/>
      <c r="K261" s="371"/>
      <c r="L261" s="371"/>
      <c r="M261" s="373"/>
      <c r="N261" s="373"/>
      <c r="O261" s="361"/>
      <c r="P261" s="363"/>
      <c r="Q261" s="365"/>
      <c r="R261" s="367"/>
      <c r="S261" s="369"/>
      <c r="T261" s="369"/>
      <c r="U261" s="369"/>
      <c r="V261" s="369"/>
      <c r="W261" s="369"/>
      <c r="X261" s="369"/>
      <c r="Y261" s="369"/>
      <c r="Z261" s="369"/>
      <c r="AA261" s="369"/>
      <c r="AB261" s="369"/>
      <c r="AC261" s="369"/>
      <c r="AD261" s="369"/>
      <c r="AE261" s="369"/>
      <c r="AF261" s="369"/>
      <c r="AG261" s="369"/>
      <c r="AH261" s="172"/>
      <c r="AI261" s="189" t="s">
        <v>241</v>
      </c>
      <c r="AJ261" s="238" t="s">
        <v>217</v>
      </c>
      <c r="AK261" s="276" t="s">
        <v>17</v>
      </c>
      <c r="AL261" s="276" t="s">
        <v>694</v>
      </c>
      <c r="AM261" s="276" t="s">
        <v>551</v>
      </c>
      <c r="AN261" s="276" t="s">
        <v>695</v>
      </c>
      <c r="AO261" s="276" t="s">
        <v>696</v>
      </c>
      <c r="AP261" s="276" t="s">
        <v>697</v>
      </c>
      <c r="AQ261" s="276">
        <v>316</v>
      </c>
      <c r="AR261" s="276" t="s">
        <v>698</v>
      </c>
      <c r="AS261" s="97">
        <v>589.53</v>
      </c>
      <c r="AT261" s="173">
        <v>0</v>
      </c>
      <c r="AU261" s="173">
        <v>690.18628000000001</v>
      </c>
      <c r="AV261" s="146">
        <v>690.19</v>
      </c>
      <c r="AW261" s="173">
        <f>AT261-AV261</f>
        <v>-690.19</v>
      </c>
      <c r="AX261" s="173">
        <f>AV261-AT261</f>
        <v>690.19</v>
      </c>
      <c r="AY261" s="174"/>
      <c r="AZ261" s="174"/>
      <c r="BA261" s="296" t="s">
        <v>752</v>
      </c>
      <c r="BB261" s="174">
        <f>AX261</f>
        <v>690.19</v>
      </c>
      <c r="BC261" s="297" t="s">
        <v>753</v>
      </c>
      <c r="BD261" s="299" t="s">
        <v>758</v>
      </c>
      <c r="BE261" s="201">
        <v>0</v>
      </c>
      <c r="BF261" s="216"/>
      <c r="BG261" s="216"/>
      <c r="BI261" s="199" t="str">
        <f>AJ261 &amp; BE261</f>
        <v>Прибыль направляемая на инвестиции0</v>
      </c>
      <c r="BJ261" s="216"/>
      <c r="BK261" s="216"/>
      <c r="BL261" s="216"/>
      <c r="BM261" s="216"/>
      <c r="BX261" s="199" t="str">
        <f>AJ261 &amp; AK261</f>
        <v>Прибыль направляемая на инвестициида</v>
      </c>
    </row>
    <row r="262" spans="3:76" ht="11.25" customHeight="1">
      <c r="C262" s="282"/>
      <c r="D262" s="354">
        <v>17</v>
      </c>
      <c r="E262" s="356" t="s">
        <v>618</v>
      </c>
      <c r="F262" s="356" t="s">
        <v>619</v>
      </c>
      <c r="G262" s="356" t="s">
        <v>716</v>
      </c>
      <c r="H262" s="356" t="s">
        <v>621</v>
      </c>
      <c r="I262" s="356" t="s">
        <v>621</v>
      </c>
      <c r="J262" s="356" t="s">
        <v>622</v>
      </c>
      <c r="K262" s="370">
        <v>1</v>
      </c>
      <c r="L262" s="370">
        <v>2019</v>
      </c>
      <c r="M262" s="372" t="s">
        <v>184</v>
      </c>
      <c r="N262" s="372">
        <v>2020</v>
      </c>
      <c r="O262" s="360">
        <v>0</v>
      </c>
      <c r="P262" s="362">
        <v>100</v>
      </c>
      <c r="Q262" s="148"/>
      <c r="R262" s="147"/>
      <c r="S262" s="147"/>
      <c r="T262" s="147"/>
      <c r="U262" s="147"/>
      <c r="V262" s="147"/>
      <c r="W262" s="147"/>
      <c r="X262" s="147"/>
      <c r="Y262" s="147"/>
      <c r="Z262" s="147"/>
      <c r="AA262" s="147"/>
      <c r="AB262" s="147"/>
      <c r="AC262" s="147"/>
      <c r="AD262" s="147"/>
      <c r="AE262" s="147"/>
      <c r="AF262" s="147"/>
      <c r="AG262" s="147"/>
      <c r="AH262" s="147"/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201"/>
      <c r="BF262" s="200"/>
      <c r="BG262" s="200"/>
      <c r="BH262" s="200"/>
      <c r="BI262" s="200"/>
      <c r="BJ262" s="200"/>
      <c r="BK262" s="200"/>
    </row>
    <row r="263" spans="3:76" ht="11.25" customHeight="1">
      <c r="C263" s="282"/>
      <c r="D263" s="355"/>
      <c r="E263" s="357"/>
      <c r="F263" s="357"/>
      <c r="G263" s="357"/>
      <c r="H263" s="357"/>
      <c r="I263" s="357"/>
      <c r="J263" s="357"/>
      <c r="K263" s="371"/>
      <c r="L263" s="371"/>
      <c r="M263" s="373"/>
      <c r="N263" s="373"/>
      <c r="O263" s="361"/>
      <c r="P263" s="363"/>
      <c r="Q263" s="364"/>
      <c r="R263" s="366">
        <v>1</v>
      </c>
      <c r="S263" s="368" t="s">
        <v>664</v>
      </c>
      <c r="T263" s="368"/>
      <c r="U263" s="368"/>
      <c r="V263" s="368"/>
      <c r="W263" s="368"/>
      <c r="X263" s="368"/>
      <c r="Y263" s="368"/>
      <c r="Z263" s="368"/>
      <c r="AA263" s="368"/>
      <c r="AB263" s="368"/>
      <c r="AC263" s="368"/>
      <c r="AD263" s="368"/>
      <c r="AE263" s="368"/>
      <c r="AF263" s="368"/>
      <c r="AG263" s="368"/>
      <c r="AH263" s="184"/>
      <c r="AI263" s="191"/>
      <c r="AJ263" s="190"/>
      <c r="AK263" s="190"/>
      <c r="AL263" s="190"/>
      <c r="AM263" s="190"/>
      <c r="AN263" s="190"/>
      <c r="AO263" s="190"/>
      <c r="AP263" s="190"/>
      <c r="AQ263" s="190"/>
      <c r="AR263" s="190"/>
      <c r="AS263" s="149"/>
      <c r="AT263" s="149"/>
      <c r="AU263" s="149"/>
      <c r="AV263" s="149"/>
      <c r="AW263" s="149"/>
      <c r="AX263" s="149"/>
      <c r="AY263" s="100"/>
      <c r="AZ263" s="100"/>
      <c r="BA263" s="100"/>
      <c r="BB263" s="100"/>
      <c r="BC263" s="100"/>
      <c r="BD263" s="100"/>
      <c r="BE263" s="201"/>
      <c r="BF263" s="216"/>
      <c r="BG263" s="216"/>
      <c r="BH263" s="216"/>
      <c r="BI263" s="200"/>
      <c r="BJ263" s="216"/>
      <c r="BK263" s="216"/>
      <c r="BL263" s="216"/>
      <c r="BM263" s="216"/>
      <c r="BN263" s="216"/>
    </row>
    <row r="264" spans="3:76" ht="72" customHeight="1" thickBot="1">
      <c r="C264" s="282"/>
      <c r="D264" s="355"/>
      <c r="E264" s="357"/>
      <c r="F264" s="357"/>
      <c r="G264" s="357"/>
      <c r="H264" s="357"/>
      <c r="I264" s="357"/>
      <c r="J264" s="357"/>
      <c r="K264" s="371"/>
      <c r="L264" s="371"/>
      <c r="M264" s="373"/>
      <c r="N264" s="373"/>
      <c r="O264" s="361"/>
      <c r="P264" s="363"/>
      <c r="Q264" s="365"/>
      <c r="R264" s="367"/>
      <c r="S264" s="369"/>
      <c r="T264" s="369"/>
      <c r="U264" s="369"/>
      <c r="V264" s="369"/>
      <c r="W264" s="369"/>
      <c r="X264" s="369"/>
      <c r="Y264" s="369"/>
      <c r="Z264" s="369"/>
      <c r="AA264" s="369"/>
      <c r="AB264" s="369"/>
      <c r="AC264" s="369"/>
      <c r="AD264" s="369"/>
      <c r="AE264" s="369"/>
      <c r="AF264" s="369"/>
      <c r="AG264" s="369"/>
      <c r="AH264" s="172"/>
      <c r="AI264" s="189" t="s">
        <v>241</v>
      </c>
      <c r="AJ264" s="238" t="s">
        <v>217</v>
      </c>
      <c r="AK264" s="276" t="s">
        <v>17</v>
      </c>
      <c r="AL264" s="276" t="s">
        <v>694</v>
      </c>
      <c r="AM264" s="276" t="s">
        <v>551</v>
      </c>
      <c r="AN264" s="276" t="s">
        <v>695</v>
      </c>
      <c r="AO264" s="276" t="s">
        <v>696</v>
      </c>
      <c r="AP264" s="276" t="s">
        <v>697</v>
      </c>
      <c r="AQ264" s="276">
        <v>316</v>
      </c>
      <c r="AR264" s="276" t="s">
        <v>698</v>
      </c>
      <c r="AS264" s="97">
        <v>624.09</v>
      </c>
      <c r="AT264" s="173">
        <v>0</v>
      </c>
      <c r="AU264" s="173">
        <v>723.66768000000002</v>
      </c>
      <c r="AV264" s="146">
        <v>723.67</v>
      </c>
      <c r="AW264" s="173">
        <f>AT264-AV264</f>
        <v>-723.67</v>
      </c>
      <c r="AX264" s="173">
        <f>AV264-AT264</f>
        <v>723.67</v>
      </c>
      <c r="AY264" s="174"/>
      <c r="AZ264" s="174"/>
      <c r="BA264" s="296" t="s">
        <v>752</v>
      </c>
      <c r="BB264" s="174">
        <f>AX264</f>
        <v>723.67</v>
      </c>
      <c r="BC264" s="297" t="s">
        <v>753</v>
      </c>
      <c r="BD264" s="299" t="s">
        <v>758</v>
      </c>
      <c r="BE264" s="201">
        <v>0</v>
      </c>
      <c r="BF264" s="216"/>
      <c r="BG264" s="216"/>
      <c r="BI264" s="199" t="str">
        <f>AJ264 &amp; BE264</f>
        <v>Прибыль направляемая на инвестиции0</v>
      </c>
      <c r="BJ264" s="216"/>
      <c r="BK264" s="216"/>
      <c r="BL264" s="216"/>
      <c r="BM264" s="216"/>
      <c r="BX264" s="199" t="str">
        <f>AJ264 &amp; AK264</f>
        <v>Прибыль направляемая на инвестициида</v>
      </c>
    </row>
    <row r="265" spans="3:76" ht="11.25" customHeight="1">
      <c r="C265" s="282"/>
      <c r="D265" s="354">
        <v>18</v>
      </c>
      <c r="E265" s="356" t="s">
        <v>618</v>
      </c>
      <c r="F265" s="356" t="s">
        <v>619</v>
      </c>
      <c r="G265" s="356" t="s">
        <v>717</v>
      </c>
      <c r="H265" s="356" t="s">
        <v>621</v>
      </c>
      <c r="I265" s="356" t="s">
        <v>621</v>
      </c>
      <c r="J265" s="356" t="s">
        <v>622</v>
      </c>
      <c r="K265" s="370">
        <v>1</v>
      </c>
      <c r="L265" s="370">
        <v>2019</v>
      </c>
      <c r="M265" s="372" t="s">
        <v>184</v>
      </c>
      <c r="N265" s="372">
        <v>2020</v>
      </c>
      <c r="O265" s="360">
        <v>0</v>
      </c>
      <c r="P265" s="362">
        <v>100</v>
      </c>
      <c r="Q265" s="148"/>
      <c r="R265" s="147"/>
      <c r="S265" s="147"/>
      <c r="T265" s="147"/>
      <c r="U265" s="147"/>
      <c r="V265" s="147"/>
      <c r="W265" s="147"/>
      <c r="X265" s="147"/>
      <c r="Y265" s="147"/>
      <c r="Z265" s="147"/>
      <c r="AA265" s="147"/>
      <c r="AB265" s="147"/>
      <c r="AC265" s="147"/>
      <c r="AD265" s="147"/>
      <c r="AE265" s="147"/>
      <c r="AF265" s="147"/>
      <c r="AG265" s="147"/>
      <c r="AH265" s="147"/>
      <c r="AI265" s="147"/>
      <c r="AJ265" s="147"/>
      <c r="AK265" s="147"/>
      <c r="AL265" s="147"/>
      <c r="AM265" s="147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147"/>
      <c r="BC265" s="147"/>
      <c r="BD265" s="147"/>
      <c r="BE265" s="201"/>
      <c r="BF265" s="200"/>
      <c r="BG265" s="200"/>
      <c r="BH265" s="200"/>
      <c r="BI265" s="200"/>
      <c r="BJ265" s="200"/>
      <c r="BK265" s="200"/>
    </row>
    <row r="266" spans="3:76" ht="11.25" customHeight="1">
      <c r="C266" s="282"/>
      <c r="D266" s="355"/>
      <c r="E266" s="357"/>
      <c r="F266" s="357"/>
      <c r="G266" s="357"/>
      <c r="H266" s="357"/>
      <c r="I266" s="357"/>
      <c r="J266" s="357"/>
      <c r="K266" s="371"/>
      <c r="L266" s="371"/>
      <c r="M266" s="373"/>
      <c r="N266" s="373"/>
      <c r="O266" s="361"/>
      <c r="P266" s="363"/>
      <c r="Q266" s="364"/>
      <c r="R266" s="366">
        <v>1</v>
      </c>
      <c r="S266" s="368" t="s">
        <v>664</v>
      </c>
      <c r="T266" s="368"/>
      <c r="U266" s="368"/>
      <c r="V266" s="368"/>
      <c r="W266" s="368"/>
      <c r="X266" s="368"/>
      <c r="Y266" s="368"/>
      <c r="Z266" s="368"/>
      <c r="AA266" s="368"/>
      <c r="AB266" s="368"/>
      <c r="AC266" s="368"/>
      <c r="AD266" s="368"/>
      <c r="AE266" s="368"/>
      <c r="AF266" s="368"/>
      <c r="AG266" s="368"/>
      <c r="AH266" s="184"/>
      <c r="AI266" s="191"/>
      <c r="AJ266" s="190"/>
      <c r="AK266" s="190"/>
      <c r="AL266" s="190"/>
      <c r="AM266" s="190"/>
      <c r="AN266" s="190"/>
      <c r="AO266" s="190"/>
      <c r="AP266" s="190"/>
      <c r="AQ266" s="190"/>
      <c r="AR266" s="190"/>
      <c r="AS266" s="149"/>
      <c r="AT266" s="149"/>
      <c r="AU266" s="149"/>
      <c r="AV266" s="149"/>
      <c r="AW266" s="149"/>
      <c r="AX266" s="149"/>
      <c r="AY266" s="100"/>
      <c r="AZ266" s="100"/>
      <c r="BA266" s="100"/>
      <c r="BB266" s="100"/>
      <c r="BC266" s="100"/>
      <c r="BD266" s="100"/>
      <c r="BE266" s="201"/>
      <c r="BF266" s="216"/>
      <c r="BG266" s="216"/>
      <c r="BH266" s="216"/>
      <c r="BI266" s="200"/>
      <c r="BJ266" s="216"/>
      <c r="BK266" s="216"/>
      <c r="BL266" s="216"/>
      <c r="BM266" s="216"/>
      <c r="BN266" s="216"/>
    </row>
    <row r="267" spans="3:76" ht="63" customHeight="1" thickBot="1">
      <c r="C267" s="282"/>
      <c r="D267" s="355"/>
      <c r="E267" s="357"/>
      <c r="F267" s="357"/>
      <c r="G267" s="357"/>
      <c r="H267" s="357"/>
      <c r="I267" s="357"/>
      <c r="J267" s="357"/>
      <c r="K267" s="371"/>
      <c r="L267" s="371"/>
      <c r="M267" s="373"/>
      <c r="N267" s="373"/>
      <c r="O267" s="361"/>
      <c r="P267" s="363"/>
      <c r="Q267" s="365"/>
      <c r="R267" s="367"/>
      <c r="S267" s="369"/>
      <c r="T267" s="369"/>
      <c r="U267" s="369"/>
      <c r="V267" s="369"/>
      <c r="W267" s="369"/>
      <c r="X267" s="369"/>
      <c r="Y267" s="369"/>
      <c r="Z267" s="369"/>
      <c r="AA267" s="369"/>
      <c r="AB267" s="369"/>
      <c r="AC267" s="369"/>
      <c r="AD267" s="369"/>
      <c r="AE267" s="369"/>
      <c r="AF267" s="369"/>
      <c r="AG267" s="369"/>
      <c r="AH267" s="172"/>
      <c r="AI267" s="189" t="s">
        <v>241</v>
      </c>
      <c r="AJ267" s="238" t="s">
        <v>217</v>
      </c>
      <c r="AK267" s="276" t="s">
        <v>17</v>
      </c>
      <c r="AL267" s="276" t="s">
        <v>694</v>
      </c>
      <c r="AM267" s="276" t="s">
        <v>551</v>
      </c>
      <c r="AN267" s="276" t="s">
        <v>695</v>
      </c>
      <c r="AO267" s="276" t="s">
        <v>696</v>
      </c>
      <c r="AP267" s="276" t="s">
        <v>697</v>
      </c>
      <c r="AQ267" s="276">
        <v>316</v>
      </c>
      <c r="AR267" s="276" t="s">
        <v>698</v>
      </c>
      <c r="AS267" s="97">
        <v>800</v>
      </c>
      <c r="AT267" s="173">
        <v>0</v>
      </c>
      <c r="AU267" s="173">
        <v>1021.0306</v>
      </c>
      <c r="AV267" s="146">
        <v>1021.03</v>
      </c>
      <c r="AW267" s="173">
        <f>AT267-AV267</f>
        <v>-1021.03</v>
      </c>
      <c r="AX267" s="173">
        <f>AV267-AT267</f>
        <v>1021.03</v>
      </c>
      <c r="AY267" s="174"/>
      <c r="AZ267" s="174"/>
      <c r="BA267" s="296" t="s">
        <v>752</v>
      </c>
      <c r="BB267" s="174">
        <f>AX267</f>
        <v>1021.03</v>
      </c>
      <c r="BC267" s="297" t="s">
        <v>753</v>
      </c>
      <c r="BD267" s="295" t="s">
        <v>759</v>
      </c>
      <c r="BE267" s="201">
        <v>0</v>
      </c>
      <c r="BF267" s="216"/>
      <c r="BG267" s="216"/>
      <c r="BI267" s="199" t="str">
        <f>AJ267 &amp; BE267</f>
        <v>Прибыль направляемая на инвестиции0</v>
      </c>
      <c r="BJ267" s="216"/>
      <c r="BK267" s="216"/>
      <c r="BL267" s="216"/>
      <c r="BM267" s="216"/>
      <c r="BX267" s="199" t="str">
        <f>AJ267 &amp; AK267</f>
        <v>Прибыль направляемая на инвестициида</v>
      </c>
    </row>
    <row r="268" spans="3:76" ht="11.25" customHeight="1">
      <c r="C268" s="282"/>
      <c r="D268" s="354">
        <v>19</v>
      </c>
      <c r="E268" s="356" t="s">
        <v>618</v>
      </c>
      <c r="F268" s="356" t="s">
        <v>619</v>
      </c>
      <c r="G268" s="356" t="s">
        <v>718</v>
      </c>
      <c r="H268" s="356" t="s">
        <v>621</v>
      </c>
      <c r="I268" s="356" t="s">
        <v>621</v>
      </c>
      <c r="J268" s="356" t="s">
        <v>622</v>
      </c>
      <c r="K268" s="370">
        <v>1</v>
      </c>
      <c r="L268" s="370">
        <v>2019</v>
      </c>
      <c r="M268" s="372" t="s">
        <v>184</v>
      </c>
      <c r="N268" s="372">
        <v>2020</v>
      </c>
      <c r="O268" s="360">
        <v>0</v>
      </c>
      <c r="P268" s="362">
        <v>100</v>
      </c>
      <c r="Q268" s="148"/>
      <c r="R268" s="147"/>
      <c r="S268" s="147"/>
      <c r="T268" s="147"/>
      <c r="U268" s="147"/>
      <c r="V268" s="147"/>
      <c r="W268" s="147"/>
      <c r="X268" s="147"/>
      <c r="Y268" s="147"/>
      <c r="Z268" s="147"/>
      <c r="AA268" s="147"/>
      <c r="AB268" s="147"/>
      <c r="AC268" s="147"/>
      <c r="AD268" s="147"/>
      <c r="AE268" s="147"/>
      <c r="AF268" s="147"/>
      <c r="AG268" s="147"/>
      <c r="AH268" s="147"/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147"/>
      <c r="BC268" s="147"/>
      <c r="BD268" s="147"/>
      <c r="BE268" s="201"/>
      <c r="BF268" s="200"/>
      <c r="BG268" s="200"/>
      <c r="BH268" s="200"/>
      <c r="BI268" s="200"/>
      <c r="BJ268" s="200"/>
      <c r="BK268" s="200"/>
    </row>
    <row r="269" spans="3:76" ht="11.25" customHeight="1">
      <c r="C269" s="282"/>
      <c r="D269" s="355"/>
      <c r="E269" s="357"/>
      <c r="F269" s="357"/>
      <c r="G269" s="357"/>
      <c r="H269" s="357"/>
      <c r="I269" s="357"/>
      <c r="J269" s="357"/>
      <c r="K269" s="371"/>
      <c r="L269" s="371"/>
      <c r="M269" s="373"/>
      <c r="N269" s="373"/>
      <c r="O269" s="361"/>
      <c r="P269" s="363"/>
      <c r="Q269" s="364"/>
      <c r="R269" s="366">
        <v>1</v>
      </c>
      <c r="S269" s="368" t="s">
        <v>664</v>
      </c>
      <c r="T269" s="368"/>
      <c r="U269" s="368"/>
      <c r="V269" s="368"/>
      <c r="W269" s="368"/>
      <c r="X269" s="368"/>
      <c r="Y269" s="368"/>
      <c r="Z269" s="368"/>
      <c r="AA269" s="368"/>
      <c r="AB269" s="368"/>
      <c r="AC269" s="368"/>
      <c r="AD269" s="368"/>
      <c r="AE269" s="368"/>
      <c r="AF269" s="368"/>
      <c r="AG269" s="368"/>
      <c r="AH269" s="184"/>
      <c r="AI269" s="191"/>
      <c r="AJ269" s="190"/>
      <c r="AK269" s="190"/>
      <c r="AL269" s="190"/>
      <c r="AM269" s="190"/>
      <c r="AN269" s="190"/>
      <c r="AO269" s="190"/>
      <c r="AP269" s="190"/>
      <c r="AQ269" s="190"/>
      <c r="AR269" s="190"/>
      <c r="AS269" s="149"/>
      <c r="AT269" s="149"/>
      <c r="AU269" s="149"/>
      <c r="AV269" s="149"/>
      <c r="AW269" s="149"/>
      <c r="AX269" s="149"/>
      <c r="AY269" s="100"/>
      <c r="AZ269" s="100"/>
      <c r="BA269" s="100"/>
      <c r="BB269" s="100"/>
      <c r="BC269" s="100"/>
      <c r="BD269" s="100"/>
      <c r="BE269" s="201"/>
      <c r="BF269" s="216"/>
      <c r="BG269" s="216"/>
      <c r="BH269" s="216"/>
      <c r="BI269" s="200"/>
      <c r="BJ269" s="216"/>
      <c r="BK269" s="216"/>
      <c r="BL269" s="216"/>
      <c r="BM269" s="216"/>
      <c r="BN269" s="216"/>
    </row>
    <row r="270" spans="3:76" ht="68.25" customHeight="1" thickBot="1">
      <c r="C270" s="282"/>
      <c r="D270" s="355"/>
      <c r="E270" s="357"/>
      <c r="F270" s="357"/>
      <c r="G270" s="357"/>
      <c r="H270" s="357"/>
      <c r="I270" s="357"/>
      <c r="J270" s="357"/>
      <c r="K270" s="371"/>
      <c r="L270" s="371"/>
      <c r="M270" s="373"/>
      <c r="N270" s="373"/>
      <c r="O270" s="361"/>
      <c r="P270" s="363"/>
      <c r="Q270" s="365"/>
      <c r="R270" s="367"/>
      <c r="S270" s="369"/>
      <c r="T270" s="369"/>
      <c r="U270" s="369"/>
      <c r="V270" s="369"/>
      <c r="W270" s="369"/>
      <c r="X270" s="369"/>
      <c r="Y270" s="369"/>
      <c r="Z270" s="369"/>
      <c r="AA270" s="369"/>
      <c r="AB270" s="369"/>
      <c r="AC270" s="369"/>
      <c r="AD270" s="369"/>
      <c r="AE270" s="369"/>
      <c r="AF270" s="369"/>
      <c r="AG270" s="369"/>
      <c r="AH270" s="172"/>
      <c r="AI270" s="189" t="s">
        <v>241</v>
      </c>
      <c r="AJ270" s="238" t="s">
        <v>217</v>
      </c>
      <c r="AK270" s="276" t="s">
        <v>17</v>
      </c>
      <c r="AL270" s="276" t="s">
        <v>694</v>
      </c>
      <c r="AM270" s="276" t="s">
        <v>551</v>
      </c>
      <c r="AN270" s="276" t="s">
        <v>695</v>
      </c>
      <c r="AO270" s="276" t="s">
        <v>696</v>
      </c>
      <c r="AP270" s="276" t="s">
        <v>697</v>
      </c>
      <c r="AQ270" s="276">
        <v>316</v>
      </c>
      <c r="AR270" s="276" t="s">
        <v>698</v>
      </c>
      <c r="AS270" s="97">
        <v>270.95999999999998</v>
      </c>
      <c r="AT270" s="173">
        <v>0</v>
      </c>
      <c r="AU270" s="173">
        <v>792.27827000000002</v>
      </c>
      <c r="AV270" s="146">
        <v>792.28</v>
      </c>
      <c r="AW270" s="173">
        <f>AT270-AV270</f>
        <v>-792.28</v>
      </c>
      <c r="AX270" s="173">
        <f>AV270-AT270</f>
        <v>792.28</v>
      </c>
      <c r="AY270" s="174"/>
      <c r="AZ270" s="174"/>
      <c r="BA270" s="296" t="s">
        <v>752</v>
      </c>
      <c r="BB270" s="174">
        <f>AX270</f>
        <v>792.28</v>
      </c>
      <c r="BC270" s="297" t="s">
        <v>753</v>
      </c>
      <c r="BD270" s="295" t="s">
        <v>760</v>
      </c>
      <c r="BE270" s="201">
        <v>0</v>
      </c>
      <c r="BF270" s="216"/>
      <c r="BG270" s="216"/>
      <c r="BI270" s="199" t="str">
        <f>AJ270 &amp; BE270</f>
        <v>Прибыль направляемая на инвестиции0</v>
      </c>
      <c r="BJ270" s="216"/>
      <c r="BK270" s="216"/>
      <c r="BL270" s="216"/>
      <c r="BM270" s="216"/>
      <c r="BX270" s="199" t="str">
        <f>AJ270 &amp; AK270</f>
        <v>Прибыль направляемая на инвестициида</v>
      </c>
    </row>
    <row r="271" spans="3:76" ht="11.25" customHeight="1">
      <c r="C271" s="282"/>
      <c r="D271" s="354">
        <v>20</v>
      </c>
      <c r="E271" s="356" t="s">
        <v>618</v>
      </c>
      <c r="F271" s="356" t="s">
        <v>619</v>
      </c>
      <c r="G271" s="356" t="s">
        <v>719</v>
      </c>
      <c r="H271" s="356" t="s">
        <v>621</v>
      </c>
      <c r="I271" s="356" t="s">
        <v>621</v>
      </c>
      <c r="J271" s="356" t="s">
        <v>622</v>
      </c>
      <c r="K271" s="370">
        <v>1</v>
      </c>
      <c r="L271" s="370">
        <v>2019</v>
      </c>
      <c r="M271" s="372" t="s">
        <v>184</v>
      </c>
      <c r="N271" s="372">
        <v>2020</v>
      </c>
      <c r="O271" s="360">
        <v>0</v>
      </c>
      <c r="P271" s="362">
        <v>100</v>
      </c>
      <c r="Q271" s="148"/>
      <c r="R271" s="147"/>
      <c r="S271" s="147"/>
      <c r="T271" s="147"/>
      <c r="U271" s="147"/>
      <c r="V271" s="147"/>
      <c r="W271" s="147"/>
      <c r="X271" s="147"/>
      <c r="Y271" s="147"/>
      <c r="Z271" s="147"/>
      <c r="AA271" s="147"/>
      <c r="AB271" s="147"/>
      <c r="AC271" s="147"/>
      <c r="AD271" s="147"/>
      <c r="AE271" s="147"/>
      <c r="AF271" s="147"/>
      <c r="AG271" s="147"/>
      <c r="AH271" s="147"/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201"/>
      <c r="BF271" s="200"/>
      <c r="BG271" s="200"/>
      <c r="BH271" s="200"/>
      <c r="BI271" s="200"/>
      <c r="BJ271" s="200"/>
      <c r="BK271" s="200"/>
    </row>
    <row r="272" spans="3:76" ht="11.25" customHeight="1">
      <c r="C272" s="282"/>
      <c r="D272" s="355"/>
      <c r="E272" s="357"/>
      <c r="F272" s="357"/>
      <c r="G272" s="357"/>
      <c r="H272" s="357"/>
      <c r="I272" s="357"/>
      <c r="J272" s="357"/>
      <c r="K272" s="371"/>
      <c r="L272" s="371"/>
      <c r="M272" s="373"/>
      <c r="N272" s="373"/>
      <c r="O272" s="361"/>
      <c r="P272" s="363"/>
      <c r="Q272" s="364"/>
      <c r="R272" s="366">
        <v>1</v>
      </c>
      <c r="S272" s="368" t="s">
        <v>664</v>
      </c>
      <c r="T272" s="368"/>
      <c r="U272" s="368"/>
      <c r="V272" s="368"/>
      <c r="W272" s="368"/>
      <c r="X272" s="368"/>
      <c r="Y272" s="368"/>
      <c r="Z272" s="368"/>
      <c r="AA272" s="368"/>
      <c r="AB272" s="368"/>
      <c r="AC272" s="368"/>
      <c r="AD272" s="368"/>
      <c r="AE272" s="368"/>
      <c r="AF272" s="368"/>
      <c r="AG272" s="368"/>
      <c r="AH272" s="184"/>
      <c r="AI272" s="191"/>
      <c r="AJ272" s="190"/>
      <c r="AK272" s="190"/>
      <c r="AL272" s="190"/>
      <c r="AM272" s="190"/>
      <c r="AN272" s="190"/>
      <c r="AO272" s="190"/>
      <c r="AP272" s="190"/>
      <c r="AQ272" s="190"/>
      <c r="AR272" s="190"/>
      <c r="AS272" s="149"/>
      <c r="AT272" s="149"/>
      <c r="AU272" s="149"/>
      <c r="AV272" s="149"/>
      <c r="AW272" s="149"/>
      <c r="AX272" s="149"/>
      <c r="AY272" s="100"/>
      <c r="AZ272" s="100"/>
      <c r="BA272" s="100"/>
      <c r="BB272" s="100"/>
      <c r="BC272" s="100"/>
      <c r="BD272" s="100"/>
      <c r="BE272" s="201"/>
      <c r="BF272" s="216"/>
      <c r="BG272" s="216"/>
      <c r="BH272" s="216"/>
      <c r="BI272" s="200"/>
      <c r="BJ272" s="216"/>
      <c r="BK272" s="216"/>
      <c r="BL272" s="216"/>
      <c r="BM272" s="216"/>
      <c r="BN272" s="216"/>
    </row>
    <row r="273" spans="3:76" ht="77.25" customHeight="1" thickBot="1">
      <c r="C273" s="282"/>
      <c r="D273" s="355"/>
      <c r="E273" s="357"/>
      <c r="F273" s="357"/>
      <c r="G273" s="357"/>
      <c r="H273" s="357"/>
      <c r="I273" s="357"/>
      <c r="J273" s="357"/>
      <c r="K273" s="371"/>
      <c r="L273" s="371"/>
      <c r="M273" s="373"/>
      <c r="N273" s="373"/>
      <c r="O273" s="361"/>
      <c r="P273" s="363"/>
      <c r="Q273" s="365"/>
      <c r="R273" s="367"/>
      <c r="S273" s="369"/>
      <c r="T273" s="369"/>
      <c r="U273" s="369"/>
      <c r="V273" s="369"/>
      <c r="W273" s="369"/>
      <c r="X273" s="369"/>
      <c r="Y273" s="369"/>
      <c r="Z273" s="369"/>
      <c r="AA273" s="369"/>
      <c r="AB273" s="369"/>
      <c r="AC273" s="369"/>
      <c r="AD273" s="369"/>
      <c r="AE273" s="369"/>
      <c r="AF273" s="369"/>
      <c r="AG273" s="369"/>
      <c r="AH273" s="172"/>
      <c r="AI273" s="189" t="s">
        <v>241</v>
      </c>
      <c r="AJ273" s="238" t="s">
        <v>217</v>
      </c>
      <c r="AK273" s="276" t="s">
        <v>17</v>
      </c>
      <c r="AL273" s="276" t="s">
        <v>694</v>
      </c>
      <c r="AM273" s="276" t="s">
        <v>551</v>
      </c>
      <c r="AN273" s="276" t="s">
        <v>695</v>
      </c>
      <c r="AO273" s="276" t="s">
        <v>696</v>
      </c>
      <c r="AP273" s="276" t="s">
        <v>697</v>
      </c>
      <c r="AQ273" s="276">
        <v>316</v>
      </c>
      <c r="AR273" s="276" t="s">
        <v>698</v>
      </c>
      <c r="AS273" s="97">
        <v>561.09</v>
      </c>
      <c r="AT273" s="173">
        <v>0</v>
      </c>
      <c r="AU273" s="173">
        <v>680.17209000000003</v>
      </c>
      <c r="AV273" s="146">
        <v>680.17</v>
      </c>
      <c r="AW273" s="173">
        <f>AT273-AV273</f>
        <v>-680.17</v>
      </c>
      <c r="AX273" s="173">
        <f>AV273-AT273</f>
        <v>680.17</v>
      </c>
      <c r="AY273" s="174"/>
      <c r="AZ273" s="174"/>
      <c r="BA273" s="296" t="s">
        <v>752</v>
      </c>
      <c r="BB273" s="174">
        <f>AX273</f>
        <v>680.17</v>
      </c>
      <c r="BC273" s="297" t="s">
        <v>753</v>
      </c>
      <c r="BD273" s="295" t="s">
        <v>761</v>
      </c>
      <c r="BE273" s="201">
        <v>0</v>
      </c>
      <c r="BF273" s="216"/>
      <c r="BG273" s="216"/>
      <c r="BI273" s="199" t="str">
        <f>AJ273 &amp; BE273</f>
        <v>Прибыль направляемая на инвестиции0</v>
      </c>
      <c r="BJ273" s="216"/>
      <c r="BK273" s="216"/>
      <c r="BL273" s="216"/>
      <c r="BM273" s="216"/>
      <c r="BX273" s="199" t="str">
        <f>AJ273 &amp; AK273</f>
        <v>Прибыль направляемая на инвестициида</v>
      </c>
    </row>
    <row r="274" spans="3:76" ht="11.25" customHeight="1">
      <c r="C274" s="282"/>
      <c r="D274" s="354">
        <v>21</v>
      </c>
      <c r="E274" s="356" t="s">
        <v>618</v>
      </c>
      <c r="F274" s="356" t="s">
        <v>619</v>
      </c>
      <c r="G274" s="356" t="s">
        <v>720</v>
      </c>
      <c r="H274" s="356" t="s">
        <v>621</v>
      </c>
      <c r="I274" s="356" t="s">
        <v>621</v>
      </c>
      <c r="J274" s="356" t="s">
        <v>622</v>
      </c>
      <c r="K274" s="370">
        <v>1</v>
      </c>
      <c r="L274" s="370">
        <v>2019</v>
      </c>
      <c r="M274" s="372" t="s">
        <v>184</v>
      </c>
      <c r="N274" s="372">
        <v>2020</v>
      </c>
      <c r="O274" s="360">
        <v>0</v>
      </c>
      <c r="P274" s="362">
        <v>100</v>
      </c>
      <c r="Q274" s="148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47"/>
      <c r="AE274" s="147"/>
      <c r="AF274" s="147"/>
      <c r="AG274" s="147"/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201"/>
      <c r="BF274" s="200"/>
      <c r="BG274" s="200"/>
      <c r="BH274" s="200"/>
      <c r="BI274" s="200"/>
      <c r="BJ274" s="200"/>
      <c r="BK274" s="200"/>
    </row>
    <row r="275" spans="3:76" ht="11.25" customHeight="1">
      <c r="C275" s="282"/>
      <c r="D275" s="355"/>
      <c r="E275" s="357"/>
      <c r="F275" s="357"/>
      <c r="G275" s="357"/>
      <c r="H275" s="357"/>
      <c r="I275" s="357"/>
      <c r="J275" s="357"/>
      <c r="K275" s="371"/>
      <c r="L275" s="371"/>
      <c r="M275" s="373"/>
      <c r="N275" s="373"/>
      <c r="O275" s="361"/>
      <c r="P275" s="363"/>
      <c r="Q275" s="364"/>
      <c r="R275" s="366">
        <v>1</v>
      </c>
      <c r="S275" s="368" t="s">
        <v>664</v>
      </c>
      <c r="T275" s="368"/>
      <c r="U275" s="368"/>
      <c r="V275" s="368"/>
      <c r="W275" s="368"/>
      <c r="X275" s="368"/>
      <c r="Y275" s="368"/>
      <c r="Z275" s="368"/>
      <c r="AA275" s="368"/>
      <c r="AB275" s="368"/>
      <c r="AC275" s="368"/>
      <c r="AD275" s="368"/>
      <c r="AE275" s="368"/>
      <c r="AF275" s="368"/>
      <c r="AG275" s="368"/>
      <c r="AH275" s="184"/>
      <c r="AI275" s="191"/>
      <c r="AJ275" s="190"/>
      <c r="AK275" s="190"/>
      <c r="AL275" s="190"/>
      <c r="AM275" s="190"/>
      <c r="AN275" s="190"/>
      <c r="AO275" s="190"/>
      <c r="AP275" s="190"/>
      <c r="AQ275" s="190"/>
      <c r="AR275" s="190"/>
      <c r="AS275" s="149"/>
      <c r="AT275" s="149"/>
      <c r="AU275" s="149"/>
      <c r="AV275" s="149"/>
      <c r="AW275" s="149"/>
      <c r="AX275" s="149"/>
      <c r="AY275" s="100"/>
      <c r="AZ275" s="100"/>
      <c r="BA275" s="100"/>
      <c r="BB275" s="100"/>
      <c r="BC275" s="100"/>
      <c r="BD275" s="100"/>
      <c r="BE275" s="201"/>
      <c r="BF275" s="216"/>
      <c r="BG275" s="216"/>
      <c r="BH275" s="216"/>
      <c r="BI275" s="200"/>
      <c r="BJ275" s="216"/>
      <c r="BK275" s="216"/>
      <c r="BL275" s="216"/>
      <c r="BM275" s="216"/>
      <c r="BN275" s="216"/>
    </row>
    <row r="276" spans="3:76" ht="64.5" customHeight="1" thickBot="1">
      <c r="C276" s="282"/>
      <c r="D276" s="355"/>
      <c r="E276" s="357"/>
      <c r="F276" s="357"/>
      <c r="G276" s="357"/>
      <c r="H276" s="357"/>
      <c r="I276" s="357"/>
      <c r="J276" s="357"/>
      <c r="K276" s="371"/>
      <c r="L276" s="371"/>
      <c r="M276" s="373"/>
      <c r="N276" s="373"/>
      <c r="O276" s="361"/>
      <c r="P276" s="363"/>
      <c r="Q276" s="365"/>
      <c r="R276" s="367"/>
      <c r="S276" s="369"/>
      <c r="T276" s="369"/>
      <c r="U276" s="369"/>
      <c r="V276" s="369"/>
      <c r="W276" s="369"/>
      <c r="X276" s="369"/>
      <c r="Y276" s="369"/>
      <c r="Z276" s="369"/>
      <c r="AA276" s="369"/>
      <c r="AB276" s="369"/>
      <c r="AC276" s="369"/>
      <c r="AD276" s="369"/>
      <c r="AE276" s="369"/>
      <c r="AF276" s="369"/>
      <c r="AG276" s="369"/>
      <c r="AH276" s="172"/>
      <c r="AI276" s="189" t="s">
        <v>241</v>
      </c>
      <c r="AJ276" s="238" t="s">
        <v>217</v>
      </c>
      <c r="AK276" s="276" t="s">
        <v>17</v>
      </c>
      <c r="AL276" s="276" t="s">
        <v>694</v>
      </c>
      <c r="AM276" s="276" t="s">
        <v>551</v>
      </c>
      <c r="AN276" s="276" t="s">
        <v>695</v>
      </c>
      <c r="AO276" s="276" t="s">
        <v>696</v>
      </c>
      <c r="AP276" s="276" t="s">
        <v>697</v>
      </c>
      <c r="AQ276" s="276">
        <v>316</v>
      </c>
      <c r="AR276" s="276" t="s">
        <v>698</v>
      </c>
      <c r="AS276" s="97">
        <v>561.09</v>
      </c>
      <c r="AT276" s="173">
        <v>0</v>
      </c>
      <c r="AU276" s="173">
        <v>675.08037000000002</v>
      </c>
      <c r="AV276" s="146">
        <v>675.08</v>
      </c>
      <c r="AW276" s="173">
        <f>AT276-AV276</f>
        <v>-675.08</v>
      </c>
      <c r="AX276" s="173">
        <f>AV276-AT276</f>
        <v>675.08</v>
      </c>
      <c r="AY276" s="174"/>
      <c r="AZ276" s="174"/>
      <c r="BA276" s="296" t="s">
        <v>752</v>
      </c>
      <c r="BB276" s="174">
        <f>AX276</f>
        <v>675.08</v>
      </c>
      <c r="BC276" s="297" t="s">
        <v>753</v>
      </c>
      <c r="BD276" s="295" t="s">
        <v>761</v>
      </c>
      <c r="BE276" s="201">
        <v>0</v>
      </c>
      <c r="BF276" s="216"/>
      <c r="BG276" s="216"/>
      <c r="BI276" s="199" t="str">
        <f>AJ276 &amp; BE276</f>
        <v>Прибыль направляемая на инвестиции0</v>
      </c>
      <c r="BJ276" s="216"/>
      <c r="BK276" s="216"/>
      <c r="BL276" s="216"/>
      <c r="BM276" s="216"/>
      <c r="BX276" s="199" t="str">
        <f>AJ276 &amp; AK276</f>
        <v>Прибыль направляемая на инвестициида</v>
      </c>
    </row>
    <row r="277" spans="3:76" ht="11.25" customHeight="1">
      <c r="C277" s="282"/>
      <c r="D277" s="354">
        <v>22</v>
      </c>
      <c r="E277" s="356" t="s">
        <v>618</v>
      </c>
      <c r="F277" s="356" t="s">
        <v>619</v>
      </c>
      <c r="G277" s="356" t="s">
        <v>721</v>
      </c>
      <c r="H277" s="356" t="s">
        <v>621</v>
      </c>
      <c r="I277" s="356" t="s">
        <v>621</v>
      </c>
      <c r="J277" s="356" t="s">
        <v>622</v>
      </c>
      <c r="K277" s="370">
        <v>1</v>
      </c>
      <c r="L277" s="370">
        <v>2019</v>
      </c>
      <c r="M277" s="372" t="s">
        <v>184</v>
      </c>
      <c r="N277" s="372">
        <v>2020</v>
      </c>
      <c r="O277" s="360">
        <v>0</v>
      </c>
      <c r="P277" s="362">
        <v>100</v>
      </c>
      <c r="Q277" s="148"/>
      <c r="R277" s="147"/>
      <c r="S277" s="147"/>
      <c r="T277" s="147"/>
      <c r="U277" s="147"/>
      <c r="V277" s="147"/>
      <c r="W277" s="147"/>
      <c r="X277" s="147"/>
      <c r="Y277" s="147"/>
      <c r="Z277" s="147"/>
      <c r="AA277" s="147"/>
      <c r="AB277" s="147"/>
      <c r="AC277" s="147"/>
      <c r="AD277" s="147"/>
      <c r="AE277" s="147"/>
      <c r="AF277" s="147"/>
      <c r="AG277" s="147"/>
      <c r="AH277" s="147"/>
      <c r="AI277" s="147"/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147"/>
      <c r="BC277" s="147"/>
      <c r="BD277" s="147"/>
      <c r="BE277" s="201"/>
      <c r="BF277" s="200"/>
      <c r="BG277" s="200"/>
      <c r="BH277" s="200"/>
      <c r="BI277" s="200"/>
      <c r="BJ277" s="200"/>
      <c r="BK277" s="200"/>
    </row>
    <row r="278" spans="3:76" ht="11.25" customHeight="1">
      <c r="C278" s="282"/>
      <c r="D278" s="355"/>
      <c r="E278" s="357"/>
      <c r="F278" s="357"/>
      <c r="G278" s="357"/>
      <c r="H278" s="357"/>
      <c r="I278" s="357"/>
      <c r="J278" s="357"/>
      <c r="K278" s="371"/>
      <c r="L278" s="371"/>
      <c r="M278" s="373"/>
      <c r="N278" s="373"/>
      <c r="O278" s="361"/>
      <c r="P278" s="363"/>
      <c r="Q278" s="364"/>
      <c r="R278" s="366">
        <v>1</v>
      </c>
      <c r="S278" s="368" t="s">
        <v>664</v>
      </c>
      <c r="T278" s="368"/>
      <c r="U278" s="368"/>
      <c r="V278" s="368"/>
      <c r="W278" s="368"/>
      <c r="X278" s="368"/>
      <c r="Y278" s="368"/>
      <c r="Z278" s="368"/>
      <c r="AA278" s="368"/>
      <c r="AB278" s="368"/>
      <c r="AC278" s="368"/>
      <c r="AD278" s="368"/>
      <c r="AE278" s="368"/>
      <c r="AF278" s="368"/>
      <c r="AG278" s="368"/>
      <c r="AH278" s="184"/>
      <c r="AI278" s="191"/>
      <c r="AJ278" s="190"/>
      <c r="AK278" s="190"/>
      <c r="AL278" s="190"/>
      <c r="AM278" s="190"/>
      <c r="AN278" s="190"/>
      <c r="AO278" s="190"/>
      <c r="AP278" s="190"/>
      <c r="AQ278" s="190"/>
      <c r="AR278" s="190"/>
      <c r="AS278" s="149"/>
      <c r="AT278" s="149"/>
      <c r="AU278" s="149"/>
      <c r="AV278" s="149"/>
      <c r="AW278" s="149"/>
      <c r="AX278" s="149"/>
      <c r="AY278" s="100"/>
      <c r="AZ278" s="100"/>
      <c r="BA278" s="100"/>
      <c r="BB278" s="100"/>
      <c r="BC278" s="100"/>
      <c r="BD278" s="100"/>
      <c r="BE278" s="201"/>
      <c r="BF278" s="216"/>
      <c r="BG278" s="216"/>
      <c r="BH278" s="216"/>
      <c r="BI278" s="200"/>
      <c r="BJ278" s="216"/>
      <c r="BK278" s="216"/>
      <c r="BL278" s="216"/>
      <c r="BM278" s="216"/>
      <c r="BN278" s="216"/>
    </row>
    <row r="279" spans="3:76" ht="60" customHeight="1" thickBot="1">
      <c r="C279" s="282"/>
      <c r="D279" s="355"/>
      <c r="E279" s="357"/>
      <c r="F279" s="357"/>
      <c r="G279" s="357"/>
      <c r="H279" s="357"/>
      <c r="I279" s="357"/>
      <c r="J279" s="357"/>
      <c r="K279" s="371"/>
      <c r="L279" s="371"/>
      <c r="M279" s="373"/>
      <c r="N279" s="373"/>
      <c r="O279" s="361"/>
      <c r="P279" s="363"/>
      <c r="Q279" s="365"/>
      <c r="R279" s="367"/>
      <c r="S279" s="369"/>
      <c r="T279" s="369"/>
      <c r="U279" s="369"/>
      <c r="V279" s="369"/>
      <c r="W279" s="369"/>
      <c r="X279" s="369"/>
      <c r="Y279" s="369"/>
      <c r="Z279" s="369"/>
      <c r="AA279" s="369"/>
      <c r="AB279" s="369"/>
      <c r="AC279" s="369"/>
      <c r="AD279" s="369"/>
      <c r="AE279" s="369"/>
      <c r="AF279" s="369"/>
      <c r="AG279" s="369"/>
      <c r="AH279" s="172"/>
      <c r="AI279" s="189" t="s">
        <v>241</v>
      </c>
      <c r="AJ279" s="238" t="s">
        <v>217</v>
      </c>
      <c r="AK279" s="276" t="s">
        <v>17</v>
      </c>
      <c r="AL279" s="276" t="s">
        <v>694</v>
      </c>
      <c r="AM279" s="276" t="s">
        <v>551</v>
      </c>
      <c r="AN279" s="276" t="s">
        <v>695</v>
      </c>
      <c r="AO279" s="276" t="s">
        <v>696</v>
      </c>
      <c r="AP279" s="276" t="s">
        <v>697</v>
      </c>
      <c r="AQ279" s="276">
        <v>316</v>
      </c>
      <c r="AR279" s="276" t="s">
        <v>698</v>
      </c>
      <c r="AS279" s="97">
        <v>620.92999999999995</v>
      </c>
      <c r="AT279" s="173">
        <v>0</v>
      </c>
      <c r="AU279" s="173">
        <v>789.13757999999996</v>
      </c>
      <c r="AV279" s="146">
        <v>789.14</v>
      </c>
      <c r="AW279" s="173">
        <f>AT279-AV279</f>
        <v>-789.14</v>
      </c>
      <c r="AX279" s="173">
        <f>AV279-AT279</f>
        <v>789.14</v>
      </c>
      <c r="AY279" s="174"/>
      <c r="AZ279" s="174"/>
      <c r="BA279" s="296" t="s">
        <v>752</v>
      </c>
      <c r="BB279" s="174">
        <f>AX279</f>
        <v>789.14</v>
      </c>
      <c r="BC279" s="297" t="s">
        <v>753</v>
      </c>
      <c r="BD279" s="295" t="s">
        <v>761</v>
      </c>
      <c r="BE279" s="201">
        <v>0</v>
      </c>
      <c r="BF279" s="216"/>
      <c r="BG279" s="216"/>
      <c r="BI279" s="199" t="str">
        <f>AJ279 &amp; BE279</f>
        <v>Прибыль направляемая на инвестиции0</v>
      </c>
      <c r="BJ279" s="216"/>
      <c r="BK279" s="216"/>
      <c r="BL279" s="216"/>
      <c r="BM279" s="216"/>
      <c r="BX279" s="199" t="str">
        <f>AJ279 &amp; AK279</f>
        <v>Прибыль направляемая на инвестициида</v>
      </c>
    </row>
    <row r="280" spans="3:76" ht="11.25" customHeight="1">
      <c r="C280" s="282"/>
      <c r="D280" s="354">
        <v>23</v>
      </c>
      <c r="E280" s="356" t="s">
        <v>618</v>
      </c>
      <c r="F280" s="356" t="s">
        <v>619</v>
      </c>
      <c r="G280" s="356" t="s">
        <v>722</v>
      </c>
      <c r="H280" s="356" t="s">
        <v>621</v>
      </c>
      <c r="I280" s="356" t="s">
        <v>621</v>
      </c>
      <c r="J280" s="356" t="s">
        <v>622</v>
      </c>
      <c r="K280" s="370">
        <v>1</v>
      </c>
      <c r="L280" s="370">
        <v>2019</v>
      </c>
      <c r="M280" s="372" t="s">
        <v>184</v>
      </c>
      <c r="N280" s="372">
        <v>2020</v>
      </c>
      <c r="O280" s="360">
        <v>0</v>
      </c>
      <c r="P280" s="362">
        <v>100</v>
      </c>
      <c r="Q280" s="148"/>
      <c r="R280" s="147"/>
      <c r="S280" s="147"/>
      <c r="T280" s="147"/>
      <c r="U280" s="147"/>
      <c r="V280" s="147"/>
      <c r="W280" s="147"/>
      <c r="X280" s="147"/>
      <c r="Y280" s="147"/>
      <c r="Z280" s="147"/>
      <c r="AA280" s="147"/>
      <c r="AB280" s="147"/>
      <c r="AC280" s="147"/>
      <c r="AD280" s="147"/>
      <c r="AE280" s="147"/>
      <c r="AF280" s="147"/>
      <c r="AG280" s="147"/>
      <c r="AH280" s="147"/>
      <c r="AI280" s="147"/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47"/>
      <c r="BB280" s="147"/>
      <c r="BC280" s="147"/>
      <c r="BD280" s="147"/>
      <c r="BE280" s="201"/>
      <c r="BF280" s="200"/>
      <c r="BG280" s="200"/>
      <c r="BH280" s="200"/>
      <c r="BI280" s="200"/>
      <c r="BJ280" s="200"/>
      <c r="BK280" s="200"/>
    </row>
    <row r="281" spans="3:76" ht="11.25" customHeight="1">
      <c r="C281" s="282"/>
      <c r="D281" s="355"/>
      <c r="E281" s="357"/>
      <c r="F281" s="357"/>
      <c r="G281" s="357"/>
      <c r="H281" s="357"/>
      <c r="I281" s="357"/>
      <c r="J281" s="357"/>
      <c r="K281" s="371"/>
      <c r="L281" s="371"/>
      <c r="M281" s="373"/>
      <c r="N281" s="373"/>
      <c r="O281" s="361"/>
      <c r="P281" s="363"/>
      <c r="Q281" s="364"/>
      <c r="R281" s="366">
        <v>1</v>
      </c>
      <c r="S281" s="368" t="s">
        <v>664</v>
      </c>
      <c r="T281" s="368"/>
      <c r="U281" s="368"/>
      <c r="V281" s="368"/>
      <c r="W281" s="368"/>
      <c r="X281" s="368"/>
      <c r="Y281" s="368"/>
      <c r="Z281" s="368"/>
      <c r="AA281" s="368"/>
      <c r="AB281" s="368"/>
      <c r="AC281" s="368"/>
      <c r="AD281" s="368"/>
      <c r="AE281" s="368"/>
      <c r="AF281" s="368"/>
      <c r="AG281" s="368"/>
      <c r="AH281" s="184"/>
      <c r="AI281" s="191"/>
      <c r="AJ281" s="190"/>
      <c r="AK281" s="190"/>
      <c r="AL281" s="190"/>
      <c r="AM281" s="190"/>
      <c r="AN281" s="190"/>
      <c r="AO281" s="190"/>
      <c r="AP281" s="190"/>
      <c r="AQ281" s="190"/>
      <c r="AR281" s="190"/>
      <c r="AS281" s="149"/>
      <c r="AT281" s="149"/>
      <c r="AU281" s="149"/>
      <c r="AV281" s="149"/>
      <c r="AW281" s="149"/>
      <c r="AX281" s="149"/>
      <c r="AY281" s="100"/>
      <c r="AZ281" s="100"/>
      <c r="BA281" s="100"/>
      <c r="BB281" s="100"/>
      <c r="BC281" s="100"/>
      <c r="BD281" s="100"/>
      <c r="BE281" s="201"/>
      <c r="BF281" s="216"/>
      <c r="BG281" s="216"/>
      <c r="BH281" s="216"/>
      <c r="BI281" s="200"/>
      <c r="BJ281" s="216"/>
      <c r="BK281" s="216"/>
      <c r="BL281" s="216"/>
      <c r="BM281" s="216"/>
      <c r="BN281" s="216"/>
    </row>
    <row r="282" spans="3:76" ht="66" customHeight="1" thickBot="1">
      <c r="C282" s="282"/>
      <c r="D282" s="355"/>
      <c r="E282" s="357"/>
      <c r="F282" s="357"/>
      <c r="G282" s="357"/>
      <c r="H282" s="357"/>
      <c r="I282" s="357"/>
      <c r="J282" s="357"/>
      <c r="K282" s="371"/>
      <c r="L282" s="371"/>
      <c r="M282" s="373"/>
      <c r="N282" s="373"/>
      <c r="O282" s="361"/>
      <c r="P282" s="363"/>
      <c r="Q282" s="365"/>
      <c r="R282" s="367"/>
      <c r="S282" s="369"/>
      <c r="T282" s="369"/>
      <c r="U282" s="369"/>
      <c r="V282" s="369"/>
      <c r="W282" s="369"/>
      <c r="X282" s="369"/>
      <c r="Y282" s="369"/>
      <c r="Z282" s="369"/>
      <c r="AA282" s="369"/>
      <c r="AB282" s="369"/>
      <c r="AC282" s="369"/>
      <c r="AD282" s="369"/>
      <c r="AE282" s="369"/>
      <c r="AF282" s="369"/>
      <c r="AG282" s="369"/>
      <c r="AH282" s="172"/>
      <c r="AI282" s="189" t="s">
        <v>241</v>
      </c>
      <c r="AJ282" s="238" t="s">
        <v>217</v>
      </c>
      <c r="AK282" s="276" t="s">
        <v>17</v>
      </c>
      <c r="AL282" s="276" t="s">
        <v>694</v>
      </c>
      <c r="AM282" s="276" t="s">
        <v>551</v>
      </c>
      <c r="AN282" s="276" t="s">
        <v>695</v>
      </c>
      <c r="AO282" s="276" t="s">
        <v>696</v>
      </c>
      <c r="AP282" s="276" t="s">
        <v>697</v>
      </c>
      <c r="AQ282" s="276">
        <v>316</v>
      </c>
      <c r="AR282" s="276" t="s">
        <v>698</v>
      </c>
      <c r="AS282" s="97">
        <v>686.27</v>
      </c>
      <c r="AT282" s="173">
        <v>0</v>
      </c>
      <c r="AU282" s="173">
        <v>795.74332000000004</v>
      </c>
      <c r="AV282" s="146">
        <v>795.74</v>
      </c>
      <c r="AW282" s="173">
        <f>AT282-AV282</f>
        <v>-795.74</v>
      </c>
      <c r="AX282" s="173">
        <f>AV282-AT282</f>
        <v>795.74</v>
      </c>
      <c r="AY282" s="174"/>
      <c r="AZ282" s="174"/>
      <c r="BA282" s="296" t="s">
        <v>752</v>
      </c>
      <c r="BB282" s="174">
        <f>AX282</f>
        <v>795.74</v>
      </c>
      <c r="BC282" s="297" t="s">
        <v>753</v>
      </c>
      <c r="BD282" s="301" t="s">
        <v>761</v>
      </c>
      <c r="BE282" s="201">
        <v>0</v>
      </c>
      <c r="BF282" s="216"/>
      <c r="BG282" s="216"/>
      <c r="BI282" s="199" t="str">
        <f>AJ282 &amp; BE282</f>
        <v>Прибыль направляемая на инвестиции0</v>
      </c>
      <c r="BJ282" s="216"/>
      <c r="BK282" s="216"/>
      <c r="BL282" s="216"/>
      <c r="BM282" s="216"/>
      <c r="BX282" s="199" t="str">
        <f>AJ282 &amp; AK282</f>
        <v>Прибыль направляемая на инвестициида</v>
      </c>
    </row>
    <row r="283" spans="3:76" ht="11.25" customHeight="1">
      <c r="C283" s="282"/>
      <c r="D283" s="354">
        <v>24</v>
      </c>
      <c r="E283" s="356" t="s">
        <v>618</v>
      </c>
      <c r="F283" s="356" t="s">
        <v>619</v>
      </c>
      <c r="G283" s="356" t="s">
        <v>723</v>
      </c>
      <c r="H283" s="356" t="s">
        <v>621</v>
      </c>
      <c r="I283" s="356" t="s">
        <v>621</v>
      </c>
      <c r="J283" s="356" t="s">
        <v>622</v>
      </c>
      <c r="K283" s="370">
        <v>1</v>
      </c>
      <c r="L283" s="370">
        <v>2019</v>
      </c>
      <c r="M283" s="372" t="s">
        <v>184</v>
      </c>
      <c r="N283" s="372">
        <v>2020</v>
      </c>
      <c r="O283" s="360">
        <v>0</v>
      </c>
      <c r="P283" s="362">
        <v>100</v>
      </c>
      <c r="Q283" s="148"/>
      <c r="R283" s="147"/>
      <c r="S283" s="147"/>
      <c r="T283" s="147"/>
      <c r="U283" s="147"/>
      <c r="V283" s="147"/>
      <c r="W283" s="147"/>
      <c r="X283" s="147"/>
      <c r="Y283" s="147"/>
      <c r="Z283" s="147"/>
      <c r="AA283" s="147"/>
      <c r="AB283" s="147"/>
      <c r="AC283" s="147"/>
      <c r="AD283" s="147"/>
      <c r="AE283" s="147"/>
      <c r="AF283" s="147"/>
      <c r="AG283" s="147"/>
      <c r="AH283" s="147"/>
      <c r="AI283" s="147"/>
      <c r="AJ283" s="147"/>
      <c r="AK283" s="147"/>
      <c r="AL283" s="147"/>
      <c r="AM283" s="147"/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7"/>
      <c r="AY283" s="147"/>
      <c r="AZ283" s="147"/>
      <c r="BA283" s="147"/>
      <c r="BB283" s="147"/>
      <c r="BC283" s="147"/>
      <c r="BD283" s="147"/>
      <c r="BE283" s="201"/>
      <c r="BF283" s="200"/>
      <c r="BG283" s="200"/>
      <c r="BH283" s="200"/>
      <c r="BI283" s="200"/>
      <c r="BJ283" s="200"/>
      <c r="BK283" s="200"/>
    </row>
    <row r="284" spans="3:76" ht="11.25" customHeight="1">
      <c r="C284" s="282"/>
      <c r="D284" s="355"/>
      <c r="E284" s="357"/>
      <c r="F284" s="357"/>
      <c r="G284" s="357"/>
      <c r="H284" s="357"/>
      <c r="I284" s="357"/>
      <c r="J284" s="357"/>
      <c r="K284" s="371"/>
      <c r="L284" s="371"/>
      <c r="M284" s="373"/>
      <c r="N284" s="373"/>
      <c r="O284" s="361"/>
      <c r="P284" s="363"/>
      <c r="Q284" s="364"/>
      <c r="R284" s="366">
        <v>1</v>
      </c>
      <c r="S284" s="368" t="s">
        <v>664</v>
      </c>
      <c r="T284" s="368"/>
      <c r="U284" s="368"/>
      <c r="V284" s="368"/>
      <c r="W284" s="368"/>
      <c r="X284" s="368"/>
      <c r="Y284" s="368"/>
      <c r="Z284" s="368"/>
      <c r="AA284" s="368"/>
      <c r="AB284" s="368"/>
      <c r="AC284" s="368"/>
      <c r="AD284" s="368"/>
      <c r="AE284" s="368"/>
      <c r="AF284" s="368"/>
      <c r="AG284" s="368"/>
      <c r="AH284" s="184"/>
      <c r="AI284" s="191"/>
      <c r="AJ284" s="190"/>
      <c r="AK284" s="190"/>
      <c r="AL284" s="190"/>
      <c r="AM284" s="190"/>
      <c r="AN284" s="190"/>
      <c r="AO284" s="190"/>
      <c r="AP284" s="190"/>
      <c r="AQ284" s="190"/>
      <c r="AR284" s="190"/>
      <c r="AS284" s="149"/>
      <c r="AT284" s="149"/>
      <c r="AU284" s="149"/>
      <c r="AV284" s="149"/>
      <c r="AW284" s="149"/>
      <c r="AX284" s="149"/>
      <c r="AY284" s="100"/>
      <c r="AZ284" s="100"/>
      <c r="BA284" s="100"/>
      <c r="BB284" s="100"/>
      <c r="BC284" s="100"/>
      <c r="BD284" s="100"/>
      <c r="BE284" s="201"/>
      <c r="BF284" s="216"/>
      <c r="BG284" s="216"/>
      <c r="BH284" s="216"/>
      <c r="BI284" s="200"/>
      <c r="BJ284" s="216"/>
      <c r="BK284" s="216"/>
      <c r="BL284" s="216"/>
      <c r="BM284" s="216"/>
      <c r="BN284" s="216"/>
    </row>
    <row r="285" spans="3:76" ht="63" customHeight="1" thickBot="1">
      <c r="C285" s="282"/>
      <c r="D285" s="355"/>
      <c r="E285" s="357"/>
      <c r="F285" s="357"/>
      <c r="G285" s="357"/>
      <c r="H285" s="357"/>
      <c r="I285" s="357"/>
      <c r="J285" s="357"/>
      <c r="K285" s="371"/>
      <c r="L285" s="371"/>
      <c r="M285" s="373"/>
      <c r="N285" s="373"/>
      <c r="O285" s="361"/>
      <c r="P285" s="363"/>
      <c r="Q285" s="365"/>
      <c r="R285" s="367"/>
      <c r="S285" s="369"/>
      <c r="T285" s="369"/>
      <c r="U285" s="369"/>
      <c r="V285" s="369"/>
      <c r="W285" s="369"/>
      <c r="X285" s="369"/>
      <c r="Y285" s="369"/>
      <c r="Z285" s="369"/>
      <c r="AA285" s="369"/>
      <c r="AB285" s="369"/>
      <c r="AC285" s="369"/>
      <c r="AD285" s="369"/>
      <c r="AE285" s="369"/>
      <c r="AF285" s="369"/>
      <c r="AG285" s="369"/>
      <c r="AH285" s="172"/>
      <c r="AI285" s="189" t="s">
        <v>241</v>
      </c>
      <c r="AJ285" s="238" t="s">
        <v>217</v>
      </c>
      <c r="AK285" s="276" t="s">
        <v>17</v>
      </c>
      <c r="AL285" s="276" t="s">
        <v>694</v>
      </c>
      <c r="AM285" s="276" t="s">
        <v>551</v>
      </c>
      <c r="AN285" s="276" t="s">
        <v>695</v>
      </c>
      <c r="AO285" s="276" t="s">
        <v>696</v>
      </c>
      <c r="AP285" s="276" t="s">
        <v>697</v>
      </c>
      <c r="AQ285" s="276">
        <v>316</v>
      </c>
      <c r="AR285" s="276" t="s">
        <v>698</v>
      </c>
      <c r="AS285" s="97">
        <v>562.66999999999996</v>
      </c>
      <c r="AT285" s="173">
        <v>0</v>
      </c>
      <c r="AU285" s="173">
        <v>700.34429</v>
      </c>
      <c r="AV285" s="146">
        <v>700.34</v>
      </c>
      <c r="AW285" s="173">
        <f>AT285-AV285</f>
        <v>-700.34</v>
      </c>
      <c r="AX285" s="173">
        <f>AV285-AT285</f>
        <v>700.34</v>
      </c>
      <c r="AY285" s="174"/>
      <c r="AZ285" s="174"/>
      <c r="BA285" s="296" t="s">
        <v>752</v>
      </c>
      <c r="BB285" s="174">
        <f>AX285</f>
        <v>700.34</v>
      </c>
      <c r="BC285" s="297" t="s">
        <v>753</v>
      </c>
      <c r="BD285" s="295" t="s">
        <v>760</v>
      </c>
      <c r="BE285" s="201">
        <v>0</v>
      </c>
      <c r="BF285" s="216"/>
      <c r="BG285" s="216"/>
      <c r="BI285" s="199" t="str">
        <f>AJ285 &amp; BE285</f>
        <v>Прибыль направляемая на инвестиции0</v>
      </c>
      <c r="BJ285" s="216"/>
      <c r="BK285" s="216"/>
      <c r="BL285" s="216"/>
      <c r="BM285" s="216"/>
      <c r="BX285" s="199" t="str">
        <f>AJ285 &amp; AK285</f>
        <v>Прибыль направляемая на инвестициида</v>
      </c>
    </row>
    <row r="286" spans="3:76" ht="11.25" customHeight="1">
      <c r="C286" s="282"/>
      <c r="D286" s="354">
        <v>25</v>
      </c>
      <c r="E286" s="356" t="s">
        <v>618</v>
      </c>
      <c r="F286" s="356" t="s">
        <v>619</v>
      </c>
      <c r="G286" s="356" t="s">
        <v>724</v>
      </c>
      <c r="H286" s="356" t="s">
        <v>621</v>
      </c>
      <c r="I286" s="356" t="s">
        <v>621</v>
      </c>
      <c r="J286" s="356" t="s">
        <v>622</v>
      </c>
      <c r="K286" s="370">
        <v>1</v>
      </c>
      <c r="L286" s="370">
        <v>2019</v>
      </c>
      <c r="M286" s="372" t="s">
        <v>184</v>
      </c>
      <c r="N286" s="372">
        <v>2020</v>
      </c>
      <c r="O286" s="360">
        <v>0</v>
      </c>
      <c r="P286" s="362">
        <v>100</v>
      </c>
      <c r="Q286" s="148"/>
      <c r="R286" s="147"/>
      <c r="S286" s="147"/>
      <c r="T286" s="147"/>
      <c r="U286" s="147"/>
      <c r="V286" s="147"/>
      <c r="W286" s="147"/>
      <c r="X286" s="147"/>
      <c r="Y286" s="147"/>
      <c r="Z286" s="147"/>
      <c r="AA286" s="147"/>
      <c r="AB286" s="147"/>
      <c r="AC286" s="147"/>
      <c r="AD286" s="147"/>
      <c r="AE286" s="147"/>
      <c r="AF286" s="147"/>
      <c r="AG286" s="147"/>
      <c r="AH286" s="147"/>
      <c r="AI286" s="147"/>
      <c r="AJ286" s="147"/>
      <c r="AK286" s="147"/>
      <c r="AL286" s="147"/>
      <c r="AM286" s="147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7"/>
      <c r="AY286" s="147"/>
      <c r="AZ286" s="147"/>
      <c r="BA286" s="147"/>
      <c r="BB286" s="147"/>
      <c r="BC286" s="147"/>
      <c r="BD286" s="147"/>
      <c r="BE286" s="201"/>
      <c r="BF286" s="200"/>
      <c r="BG286" s="200"/>
      <c r="BH286" s="200"/>
      <c r="BI286" s="200"/>
      <c r="BJ286" s="200"/>
      <c r="BK286" s="200"/>
    </row>
    <row r="287" spans="3:76" ht="11.25" customHeight="1">
      <c r="C287" s="282"/>
      <c r="D287" s="355"/>
      <c r="E287" s="357"/>
      <c r="F287" s="357"/>
      <c r="G287" s="357"/>
      <c r="H287" s="357"/>
      <c r="I287" s="357"/>
      <c r="J287" s="357"/>
      <c r="K287" s="371"/>
      <c r="L287" s="371"/>
      <c r="M287" s="373"/>
      <c r="N287" s="373"/>
      <c r="O287" s="361"/>
      <c r="P287" s="363"/>
      <c r="Q287" s="364"/>
      <c r="R287" s="366">
        <v>1</v>
      </c>
      <c r="S287" s="368" t="s">
        <v>664</v>
      </c>
      <c r="T287" s="368"/>
      <c r="U287" s="368"/>
      <c r="V287" s="368"/>
      <c r="W287" s="368"/>
      <c r="X287" s="368"/>
      <c r="Y287" s="368"/>
      <c r="Z287" s="368"/>
      <c r="AA287" s="368"/>
      <c r="AB287" s="368"/>
      <c r="AC287" s="368"/>
      <c r="AD287" s="368"/>
      <c r="AE287" s="368"/>
      <c r="AF287" s="368"/>
      <c r="AG287" s="368"/>
      <c r="AH287" s="184"/>
      <c r="AI287" s="191"/>
      <c r="AJ287" s="190"/>
      <c r="AK287" s="190"/>
      <c r="AL287" s="190"/>
      <c r="AM287" s="190"/>
      <c r="AN287" s="190"/>
      <c r="AO287" s="190"/>
      <c r="AP287" s="190"/>
      <c r="AQ287" s="190"/>
      <c r="AR287" s="190"/>
      <c r="AS287" s="149"/>
      <c r="AT287" s="149"/>
      <c r="AU287" s="149"/>
      <c r="AV287" s="149"/>
      <c r="AW287" s="149"/>
      <c r="AX287" s="149"/>
      <c r="AY287" s="100"/>
      <c r="AZ287" s="100"/>
      <c r="BA287" s="100"/>
      <c r="BB287" s="100"/>
      <c r="BC287" s="100"/>
      <c r="BD287" s="100"/>
      <c r="BE287" s="201"/>
      <c r="BF287" s="216"/>
      <c r="BG287" s="216"/>
      <c r="BH287" s="216"/>
      <c r="BI287" s="200"/>
      <c r="BJ287" s="216"/>
      <c r="BK287" s="216"/>
      <c r="BL287" s="216"/>
      <c r="BM287" s="216"/>
      <c r="BN287" s="216"/>
    </row>
    <row r="288" spans="3:76" ht="70.5" customHeight="1" thickBot="1">
      <c r="C288" s="282"/>
      <c r="D288" s="355"/>
      <c r="E288" s="357"/>
      <c r="F288" s="357"/>
      <c r="G288" s="357"/>
      <c r="H288" s="357"/>
      <c r="I288" s="357"/>
      <c r="J288" s="357"/>
      <c r="K288" s="371"/>
      <c r="L288" s="371"/>
      <c r="M288" s="373"/>
      <c r="N288" s="373"/>
      <c r="O288" s="361"/>
      <c r="P288" s="363"/>
      <c r="Q288" s="365"/>
      <c r="R288" s="367"/>
      <c r="S288" s="369"/>
      <c r="T288" s="369"/>
      <c r="U288" s="369"/>
      <c r="V288" s="369"/>
      <c r="W288" s="369"/>
      <c r="X288" s="369"/>
      <c r="Y288" s="369"/>
      <c r="Z288" s="369"/>
      <c r="AA288" s="369"/>
      <c r="AB288" s="369"/>
      <c r="AC288" s="369"/>
      <c r="AD288" s="369"/>
      <c r="AE288" s="369"/>
      <c r="AF288" s="369"/>
      <c r="AG288" s="369"/>
      <c r="AH288" s="172"/>
      <c r="AI288" s="189" t="s">
        <v>241</v>
      </c>
      <c r="AJ288" s="238" t="s">
        <v>217</v>
      </c>
      <c r="AK288" s="276" t="s">
        <v>17</v>
      </c>
      <c r="AL288" s="276" t="s">
        <v>694</v>
      </c>
      <c r="AM288" s="276" t="s">
        <v>551</v>
      </c>
      <c r="AN288" s="276" t="s">
        <v>695</v>
      </c>
      <c r="AO288" s="276" t="s">
        <v>696</v>
      </c>
      <c r="AP288" s="276" t="s">
        <v>697</v>
      </c>
      <c r="AQ288" s="276">
        <v>316</v>
      </c>
      <c r="AR288" s="276" t="s">
        <v>698</v>
      </c>
      <c r="AS288" s="97">
        <v>562.66999999999996</v>
      </c>
      <c r="AT288" s="173">
        <v>0</v>
      </c>
      <c r="AU288" s="173">
        <v>772.12674000000004</v>
      </c>
      <c r="AV288" s="146">
        <v>772.13</v>
      </c>
      <c r="AW288" s="173">
        <f>AT288-AV288</f>
        <v>-772.13</v>
      </c>
      <c r="AX288" s="173">
        <f>AV288-AT288</f>
        <v>772.13</v>
      </c>
      <c r="AY288" s="174"/>
      <c r="AZ288" s="174"/>
      <c r="BA288" s="296" t="s">
        <v>752</v>
      </c>
      <c r="BB288" s="174">
        <f>AX288</f>
        <v>772.13</v>
      </c>
      <c r="BC288" s="297" t="s">
        <v>753</v>
      </c>
      <c r="BD288" s="295" t="s">
        <v>759</v>
      </c>
      <c r="BE288" s="201">
        <v>0</v>
      </c>
      <c r="BF288" s="216"/>
      <c r="BG288" s="216"/>
      <c r="BI288" s="199" t="str">
        <f>AJ288 &amp; BE288</f>
        <v>Прибыль направляемая на инвестиции0</v>
      </c>
      <c r="BJ288" s="216"/>
      <c r="BK288" s="216"/>
      <c r="BL288" s="216"/>
      <c r="BM288" s="216"/>
      <c r="BX288" s="199" t="str">
        <f>AJ288 &amp; AK288</f>
        <v>Прибыль направляемая на инвестициида</v>
      </c>
    </row>
    <row r="289" spans="3:76" ht="11.25" customHeight="1">
      <c r="C289" s="282"/>
      <c r="D289" s="354">
        <v>26</v>
      </c>
      <c r="E289" s="356" t="s">
        <v>618</v>
      </c>
      <c r="F289" s="356" t="s">
        <v>619</v>
      </c>
      <c r="G289" s="356" t="s">
        <v>725</v>
      </c>
      <c r="H289" s="356" t="s">
        <v>621</v>
      </c>
      <c r="I289" s="356" t="s">
        <v>621</v>
      </c>
      <c r="J289" s="356" t="s">
        <v>622</v>
      </c>
      <c r="K289" s="370">
        <v>1</v>
      </c>
      <c r="L289" s="370">
        <v>2019</v>
      </c>
      <c r="M289" s="372" t="s">
        <v>184</v>
      </c>
      <c r="N289" s="372">
        <v>2020</v>
      </c>
      <c r="O289" s="360">
        <v>0</v>
      </c>
      <c r="P289" s="362">
        <v>100</v>
      </c>
      <c r="Q289" s="148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  <c r="AD289" s="147"/>
      <c r="AE289" s="147"/>
      <c r="AF289" s="147"/>
      <c r="AG289" s="147"/>
      <c r="AH289" s="147"/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147"/>
      <c r="BC289" s="147"/>
      <c r="BD289" s="147"/>
      <c r="BE289" s="201"/>
      <c r="BF289" s="200"/>
      <c r="BG289" s="200"/>
      <c r="BH289" s="200"/>
      <c r="BI289" s="200"/>
      <c r="BJ289" s="200"/>
      <c r="BK289" s="200"/>
    </row>
    <row r="290" spans="3:76" ht="11.25" customHeight="1">
      <c r="C290" s="282"/>
      <c r="D290" s="355"/>
      <c r="E290" s="357"/>
      <c r="F290" s="357"/>
      <c r="G290" s="357"/>
      <c r="H290" s="357"/>
      <c r="I290" s="357"/>
      <c r="J290" s="357"/>
      <c r="K290" s="371"/>
      <c r="L290" s="371"/>
      <c r="M290" s="373"/>
      <c r="N290" s="373"/>
      <c r="O290" s="361"/>
      <c r="P290" s="363"/>
      <c r="Q290" s="364"/>
      <c r="R290" s="366">
        <v>1</v>
      </c>
      <c r="S290" s="368" t="s">
        <v>664</v>
      </c>
      <c r="T290" s="368"/>
      <c r="U290" s="368"/>
      <c r="V290" s="368"/>
      <c r="W290" s="368"/>
      <c r="X290" s="368"/>
      <c r="Y290" s="368"/>
      <c r="Z290" s="368"/>
      <c r="AA290" s="368"/>
      <c r="AB290" s="368"/>
      <c r="AC290" s="368"/>
      <c r="AD290" s="368"/>
      <c r="AE290" s="368"/>
      <c r="AF290" s="368"/>
      <c r="AG290" s="368"/>
      <c r="AH290" s="184"/>
      <c r="AI290" s="191"/>
      <c r="AJ290" s="190"/>
      <c r="AK290" s="190"/>
      <c r="AL290" s="190"/>
      <c r="AM290" s="190"/>
      <c r="AN290" s="190"/>
      <c r="AO290" s="190"/>
      <c r="AP290" s="190"/>
      <c r="AQ290" s="190"/>
      <c r="AR290" s="190"/>
      <c r="AS290" s="149"/>
      <c r="AT290" s="149"/>
      <c r="AU290" s="149"/>
      <c r="AV290" s="149"/>
      <c r="AW290" s="149"/>
      <c r="AX290" s="149"/>
      <c r="AY290" s="100"/>
      <c r="AZ290" s="100"/>
      <c r="BA290" s="100"/>
      <c r="BB290" s="100"/>
      <c r="BC290" s="100"/>
      <c r="BD290" s="100"/>
      <c r="BE290" s="201"/>
      <c r="BF290" s="216"/>
      <c r="BG290" s="216"/>
      <c r="BH290" s="216"/>
      <c r="BI290" s="200"/>
      <c r="BJ290" s="216"/>
      <c r="BK290" s="216"/>
      <c r="BL290" s="216"/>
      <c r="BM290" s="216"/>
      <c r="BN290" s="216"/>
    </row>
    <row r="291" spans="3:76" ht="57.75" customHeight="1" thickBot="1">
      <c r="C291" s="282"/>
      <c r="D291" s="355"/>
      <c r="E291" s="357"/>
      <c r="F291" s="357"/>
      <c r="G291" s="357"/>
      <c r="H291" s="357"/>
      <c r="I291" s="357"/>
      <c r="J291" s="357"/>
      <c r="K291" s="371"/>
      <c r="L291" s="371"/>
      <c r="M291" s="373"/>
      <c r="N291" s="373"/>
      <c r="O291" s="361"/>
      <c r="P291" s="363"/>
      <c r="Q291" s="365"/>
      <c r="R291" s="367"/>
      <c r="S291" s="369"/>
      <c r="T291" s="369"/>
      <c r="U291" s="369"/>
      <c r="V291" s="369"/>
      <c r="W291" s="369"/>
      <c r="X291" s="369"/>
      <c r="Y291" s="369"/>
      <c r="Z291" s="369"/>
      <c r="AA291" s="369"/>
      <c r="AB291" s="369"/>
      <c r="AC291" s="369"/>
      <c r="AD291" s="369"/>
      <c r="AE291" s="369"/>
      <c r="AF291" s="369"/>
      <c r="AG291" s="369"/>
      <c r="AH291" s="172"/>
      <c r="AI291" s="189" t="s">
        <v>241</v>
      </c>
      <c r="AJ291" s="238" t="s">
        <v>217</v>
      </c>
      <c r="AK291" s="276" t="s">
        <v>17</v>
      </c>
      <c r="AL291" s="276" t="s">
        <v>694</v>
      </c>
      <c r="AM291" s="276" t="s">
        <v>551</v>
      </c>
      <c r="AN291" s="276" t="s">
        <v>695</v>
      </c>
      <c r="AO291" s="276" t="s">
        <v>696</v>
      </c>
      <c r="AP291" s="276" t="s">
        <v>697</v>
      </c>
      <c r="AQ291" s="276">
        <v>316</v>
      </c>
      <c r="AR291" s="276" t="s">
        <v>698</v>
      </c>
      <c r="AS291" s="97">
        <v>667.75</v>
      </c>
      <c r="AT291" s="173">
        <v>0</v>
      </c>
      <c r="AU291" s="173">
        <v>734.17087000000004</v>
      </c>
      <c r="AV291" s="146">
        <v>734.17</v>
      </c>
      <c r="AW291" s="173">
        <f>AT291-AV291</f>
        <v>-734.17</v>
      </c>
      <c r="AX291" s="173">
        <f>AV291-AT291</f>
        <v>734.17</v>
      </c>
      <c r="AY291" s="174"/>
      <c r="AZ291" s="174"/>
      <c r="BA291" s="296" t="s">
        <v>752</v>
      </c>
      <c r="BB291" s="174">
        <f>AX291</f>
        <v>734.17</v>
      </c>
      <c r="BC291" s="297" t="s">
        <v>753</v>
      </c>
      <c r="BD291" s="295" t="s">
        <v>760</v>
      </c>
      <c r="BE291" s="201">
        <v>0</v>
      </c>
      <c r="BF291" s="216"/>
      <c r="BG291" s="216"/>
      <c r="BI291" s="199" t="str">
        <f>AJ291 &amp; BE291</f>
        <v>Прибыль направляемая на инвестиции0</v>
      </c>
      <c r="BJ291" s="216"/>
      <c r="BK291" s="216"/>
      <c r="BL291" s="216"/>
      <c r="BM291" s="216"/>
      <c r="BX291" s="199" t="str">
        <f>AJ291 &amp; AK291</f>
        <v>Прибыль направляемая на инвестициида</v>
      </c>
    </row>
    <row r="292" spans="3:76" ht="11.25" customHeight="1">
      <c r="C292" s="282"/>
      <c r="D292" s="354">
        <v>27</v>
      </c>
      <c r="E292" s="356" t="s">
        <v>618</v>
      </c>
      <c r="F292" s="356" t="s">
        <v>619</v>
      </c>
      <c r="G292" s="356" t="s">
        <v>726</v>
      </c>
      <c r="H292" s="356" t="s">
        <v>621</v>
      </c>
      <c r="I292" s="356" t="s">
        <v>621</v>
      </c>
      <c r="J292" s="356" t="s">
        <v>622</v>
      </c>
      <c r="K292" s="370">
        <v>1</v>
      </c>
      <c r="L292" s="370">
        <v>2019</v>
      </c>
      <c r="M292" s="372" t="s">
        <v>184</v>
      </c>
      <c r="N292" s="372">
        <v>2020</v>
      </c>
      <c r="O292" s="360">
        <v>0</v>
      </c>
      <c r="P292" s="362">
        <v>100</v>
      </c>
      <c r="Q292" s="148"/>
      <c r="R292" s="147"/>
      <c r="S292" s="147"/>
      <c r="T292" s="147"/>
      <c r="U292" s="147"/>
      <c r="V292" s="147"/>
      <c r="W292" s="147"/>
      <c r="X292" s="147"/>
      <c r="Y292" s="147"/>
      <c r="Z292" s="147"/>
      <c r="AA292" s="147"/>
      <c r="AB292" s="147"/>
      <c r="AC292" s="147"/>
      <c r="AD292" s="147"/>
      <c r="AE292" s="147"/>
      <c r="AF292" s="147"/>
      <c r="AG292" s="147"/>
      <c r="AH292" s="147"/>
      <c r="AI292" s="147"/>
      <c r="AJ292" s="147"/>
      <c r="AK292" s="147"/>
      <c r="AL292" s="147"/>
      <c r="AM292" s="147"/>
      <c r="AN292" s="147"/>
      <c r="AO292" s="147"/>
      <c r="AP292" s="147"/>
      <c r="AQ292" s="147"/>
      <c r="AR292" s="147"/>
      <c r="AS292" s="147"/>
      <c r="AT292" s="147"/>
      <c r="AU292" s="147"/>
      <c r="AV292" s="147"/>
      <c r="AW292" s="147"/>
      <c r="AX292" s="147"/>
      <c r="AY292" s="147"/>
      <c r="AZ292" s="147"/>
      <c r="BA292" s="147"/>
      <c r="BB292" s="147"/>
      <c r="BC292" s="147"/>
      <c r="BD292" s="147"/>
      <c r="BE292" s="201"/>
      <c r="BF292" s="200"/>
      <c r="BG292" s="200"/>
      <c r="BH292" s="200"/>
      <c r="BI292" s="200"/>
      <c r="BJ292" s="200"/>
      <c r="BK292" s="200"/>
    </row>
    <row r="293" spans="3:76" ht="11.25" customHeight="1">
      <c r="C293" s="282"/>
      <c r="D293" s="355"/>
      <c r="E293" s="357"/>
      <c r="F293" s="357"/>
      <c r="G293" s="357"/>
      <c r="H293" s="357"/>
      <c r="I293" s="357"/>
      <c r="J293" s="357"/>
      <c r="K293" s="371"/>
      <c r="L293" s="371"/>
      <c r="M293" s="373"/>
      <c r="N293" s="373"/>
      <c r="O293" s="361"/>
      <c r="P293" s="363"/>
      <c r="Q293" s="364"/>
      <c r="R293" s="366">
        <v>1</v>
      </c>
      <c r="S293" s="368" t="s">
        <v>664</v>
      </c>
      <c r="T293" s="368"/>
      <c r="U293" s="368"/>
      <c r="V293" s="368"/>
      <c r="W293" s="368"/>
      <c r="X293" s="368"/>
      <c r="Y293" s="368"/>
      <c r="Z293" s="368"/>
      <c r="AA293" s="368"/>
      <c r="AB293" s="368"/>
      <c r="AC293" s="368"/>
      <c r="AD293" s="368"/>
      <c r="AE293" s="368"/>
      <c r="AF293" s="368"/>
      <c r="AG293" s="368"/>
      <c r="AH293" s="184"/>
      <c r="AI293" s="191"/>
      <c r="AJ293" s="190"/>
      <c r="AK293" s="190"/>
      <c r="AL293" s="190"/>
      <c r="AM293" s="190"/>
      <c r="AN293" s="190"/>
      <c r="AO293" s="190"/>
      <c r="AP293" s="190"/>
      <c r="AQ293" s="190"/>
      <c r="AR293" s="190"/>
      <c r="AS293" s="149"/>
      <c r="AT293" s="149"/>
      <c r="AU293" s="149"/>
      <c r="AV293" s="149"/>
      <c r="AW293" s="149"/>
      <c r="AX293" s="149"/>
      <c r="AY293" s="100"/>
      <c r="AZ293" s="100"/>
      <c r="BA293" s="100"/>
      <c r="BB293" s="100"/>
      <c r="BC293" s="100"/>
      <c r="BD293" s="100"/>
      <c r="BE293" s="201"/>
      <c r="BF293" s="216"/>
      <c r="BG293" s="216"/>
      <c r="BH293" s="216"/>
      <c r="BI293" s="200"/>
      <c r="BJ293" s="216"/>
      <c r="BK293" s="216"/>
      <c r="BL293" s="216"/>
      <c r="BM293" s="216"/>
      <c r="BN293" s="216"/>
    </row>
    <row r="294" spans="3:76" ht="68.25" customHeight="1" thickBot="1">
      <c r="C294" s="282"/>
      <c r="D294" s="355"/>
      <c r="E294" s="357"/>
      <c r="F294" s="357"/>
      <c r="G294" s="357"/>
      <c r="H294" s="357"/>
      <c r="I294" s="357"/>
      <c r="J294" s="357"/>
      <c r="K294" s="371"/>
      <c r="L294" s="371"/>
      <c r="M294" s="373"/>
      <c r="N294" s="373"/>
      <c r="O294" s="361"/>
      <c r="P294" s="363"/>
      <c r="Q294" s="365"/>
      <c r="R294" s="367"/>
      <c r="S294" s="369"/>
      <c r="T294" s="369"/>
      <c r="U294" s="369"/>
      <c r="V294" s="369"/>
      <c r="W294" s="369"/>
      <c r="X294" s="369"/>
      <c r="Y294" s="369"/>
      <c r="Z294" s="369"/>
      <c r="AA294" s="369"/>
      <c r="AB294" s="369"/>
      <c r="AC294" s="369"/>
      <c r="AD294" s="369"/>
      <c r="AE294" s="369"/>
      <c r="AF294" s="369"/>
      <c r="AG294" s="369"/>
      <c r="AH294" s="172"/>
      <c r="AI294" s="189" t="s">
        <v>241</v>
      </c>
      <c r="AJ294" s="238" t="s">
        <v>217</v>
      </c>
      <c r="AK294" s="276" t="s">
        <v>17</v>
      </c>
      <c r="AL294" s="276" t="s">
        <v>694</v>
      </c>
      <c r="AM294" s="276" t="s">
        <v>551</v>
      </c>
      <c r="AN294" s="276" t="s">
        <v>695</v>
      </c>
      <c r="AO294" s="276" t="s">
        <v>696</v>
      </c>
      <c r="AP294" s="276" t="s">
        <v>697</v>
      </c>
      <c r="AQ294" s="276">
        <v>316</v>
      </c>
      <c r="AR294" s="276" t="s">
        <v>698</v>
      </c>
      <c r="AS294" s="97">
        <v>686.27</v>
      </c>
      <c r="AT294" s="173">
        <v>0</v>
      </c>
      <c r="AU294" s="173">
        <v>743.98878999999999</v>
      </c>
      <c r="AV294" s="146">
        <v>743.99</v>
      </c>
      <c r="AW294" s="173">
        <f>AT294-AV294</f>
        <v>-743.99</v>
      </c>
      <c r="AX294" s="173">
        <f>AV294-AT294</f>
        <v>743.99</v>
      </c>
      <c r="AY294" s="174"/>
      <c r="AZ294" s="174"/>
      <c r="BA294" s="296" t="s">
        <v>752</v>
      </c>
      <c r="BB294" s="174">
        <f>AX294</f>
        <v>743.99</v>
      </c>
      <c r="BC294" s="297" t="s">
        <v>753</v>
      </c>
      <c r="BD294" s="295" t="s">
        <v>761</v>
      </c>
      <c r="BE294" s="201">
        <v>0</v>
      </c>
      <c r="BF294" s="216"/>
      <c r="BG294" s="216"/>
      <c r="BI294" s="199" t="str">
        <f>AJ294 &amp; BE294</f>
        <v>Прибыль направляемая на инвестиции0</v>
      </c>
      <c r="BJ294" s="216"/>
      <c r="BK294" s="216"/>
      <c r="BL294" s="216"/>
      <c r="BM294" s="216"/>
      <c r="BX294" s="199" t="str">
        <f>AJ294 &amp; AK294</f>
        <v>Прибыль направляемая на инвестициида</v>
      </c>
    </row>
    <row r="295" spans="3:76" ht="11.25" customHeight="1">
      <c r="C295" s="282"/>
      <c r="D295" s="354">
        <v>28</v>
      </c>
      <c r="E295" s="356" t="s">
        <v>618</v>
      </c>
      <c r="F295" s="356" t="s">
        <v>619</v>
      </c>
      <c r="G295" s="356" t="s">
        <v>727</v>
      </c>
      <c r="H295" s="356" t="s">
        <v>621</v>
      </c>
      <c r="I295" s="356" t="s">
        <v>621</v>
      </c>
      <c r="J295" s="356" t="s">
        <v>622</v>
      </c>
      <c r="K295" s="370">
        <v>1</v>
      </c>
      <c r="L295" s="370">
        <v>2019</v>
      </c>
      <c r="M295" s="372" t="s">
        <v>184</v>
      </c>
      <c r="N295" s="372">
        <v>2020</v>
      </c>
      <c r="O295" s="360">
        <v>0</v>
      </c>
      <c r="P295" s="362">
        <v>100</v>
      </c>
      <c r="Q295" s="148"/>
      <c r="R295" s="147"/>
      <c r="S295" s="147"/>
      <c r="T295" s="147"/>
      <c r="U295" s="147"/>
      <c r="V295" s="147"/>
      <c r="W295" s="147"/>
      <c r="X295" s="147"/>
      <c r="Y295" s="147"/>
      <c r="Z295" s="147"/>
      <c r="AA295" s="147"/>
      <c r="AB295" s="147"/>
      <c r="AC295" s="147"/>
      <c r="AD295" s="147"/>
      <c r="AE295" s="147"/>
      <c r="AF295" s="147"/>
      <c r="AG295" s="147"/>
      <c r="AH295" s="147"/>
      <c r="AI295" s="147"/>
      <c r="AJ295" s="147"/>
      <c r="AK295" s="147"/>
      <c r="AL295" s="147"/>
      <c r="AM295" s="147"/>
      <c r="AN295" s="147"/>
      <c r="AO295" s="147"/>
      <c r="AP295" s="147"/>
      <c r="AQ295" s="147"/>
      <c r="AR295" s="147"/>
      <c r="AS295" s="147"/>
      <c r="AT295" s="147"/>
      <c r="AU295" s="147"/>
      <c r="AV295" s="147"/>
      <c r="AW295" s="147"/>
      <c r="AX295" s="147"/>
      <c r="AY295" s="147"/>
      <c r="AZ295" s="147"/>
      <c r="BA295" s="147"/>
      <c r="BB295" s="147"/>
      <c r="BC295" s="147"/>
      <c r="BD295" s="147"/>
      <c r="BE295" s="201"/>
      <c r="BF295" s="200"/>
      <c r="BG295" s="200"/>
      <c r="BH295" s="200"/>
      <c r="BI295" s="200"/>
      <c r="BJ295" s="200"/>
      <c r="BK295" s="200"/>
    </row>
    <row r="296" spans="3:76" ht="11.25" customHeight="1">
      <c r="C296" s="282"/>
      <c r="D296" s="355"/>
      <c r="E296" s="357"/>
      <c r="F296" s="357"/>
      <c r="G296" s="357"/>
      <c r="H296" s="357"/>
      <c r="I296" s="357"/>
      <c r="J296" s="357"/>
      <c r="K296" s="371"/>
      <c r="L296" s="371"/>
      <c r="M296" s="373"/>
      <c r="N296" s="373"/>
      <c r="O296" s="361"/>
      <c r="P296" s="363"/>
      <c r="Q296" s="364"/>
      <c r="R296" s="366">
        <v>1</v>
      </c>
      <c r="S296" s="368" t="s">
        <v>664</v>
      </c>
      <c r="T296" s="368"/>
      <c r="U296" s="368"/>
      <c r="V296" s="368"/>
      <c r="W296" s="368"/>
      <c r="X296" s="368"/>
      <c r="Y296" s="368"/>
      <c r="Z296" s="368"/>
      <c r="AA296" s="368"/>
      <c r="AB296" s="368"/>
      <c r="AC296" s="368"/>
      <c r="AD296" s="368"/>
      <c r="AE296" s="368"/>
      <c r="AF296" s="368"/>
      <c r="AG296" s="368"/>
      <c r="AH296" s="184"/>
      <c r="AI296" s="191"/>
      <c r="AJ296" s="190"/>
      <c r="AK296" s="190"/>
      <c r="AL296" s="190"/>
      <c r="AM296" s="190"/>
      <c r="AN296" s="190"/>
      <c r="AO296" s="190"/>
      <c r="AP296" s="190"/>
      <c r="AQ296" s="190"/>
      <c r="AR296" s="190"/>
      <c r="AS296" s="149"/>
      <c r="AT296" s="149"/>
      <c r="AU296" s="149"/>
      <c r="AV296" s="149"/>
      <c r="AW296" s="149"/>
      <c r="AX296" s="149"/>
      <c r="AY296" s="100"/>
      <c r="AZ296" s="100"/>
      <c r="BA296" s="100"/>
      <c r="BB296" s="100"/>
      <c r="BC296" s="100"/>
      <c r="BD296" s="100"/>
      <c r="BE296" s="201"/>
      <c r="BF296" s="216"/>
      <c r="BG296" s="216"/>
      <c r="BH296" s="216"/>
      <c r="BI296" s="200"/>
      <c r="BJ296" s="216"/>
      <c r="BK296" s="216"/>
      <c r="BL296" s="216"/>
      <c r="BM296" s="216"/>
      <c r="BN296" s="216"/>
    </row>
    <row r="297" spans="3:76" ht="67.5" customHeight="1" thickBot="1">
      <c r="C297" s="282"/>
      <c r="D297" s="355"/>
      <c r="E297" s="357"/>
      <c r="F297" s="357"/>
      <c r="G297" s="357"/>
      <c r="H297" s="357"/>
      <c r="I297" s="357"/>
      <c r="J297" s="357"/>
      <c r="K297" s="371"/>
      <c r="L297" s="371"/>
      <c r="M297" s="373"/>
      <c r="N297" s="373"/>
      <c r="O297" s="361"/>
      <c r="P297" s="363"/>
      <c r="Q297" s="365"/>
      <c r="R297" s="367"/>
      <c r="S297" s="369"/>
      <c r="T297" s="369"/>
      <c r="U297" s="369"/>
      <c r="V297" s="369"/>
      <c r="W297" s="369"/>
      <c r="X297" s="369"/>
      <c r="Y297" s="369"/>
      <c r="Z297" s="369"/>
      <c r="AA297" s="369"/>
      <c r="AB297" s="369"/>
      <c r="AC297" s="369"/>
      <c r="AD297" s="369"/>
      <c r="AE297" s="369"/>
      <c r="AF297" s="369"/>
      <c r="AG297" s="369"/>
      <c r="AH297" s="172"/>
      <c r="AI297" s="189" t="s">
        <v>241</v>
      </c>
      <c r="AJ297" s="238" t="s">
        <v>217</v>
      </c>
      <c r="AK297" s="276" t="s">
        <v>17</v>
      </c>
      <c r="AL297" s="276" t="s">
        <v>694</v>
      </c>
      <c r="AM297" s="276" t="s">
        <v>551</v>
      </c>
      <c r="AN297" s="276" t="s">
        <v>695</v>
      </c>
      <c r="AO297" s="276" t="s">
        <v>696</v>
      </c>
      <c r="AP297" s="276" t="s">
        <v>697</v>
      </c>
      <c r="AQ297" s="276">
        <v>316</v>
      </c>
      <c r="AR297" s="276" t="s">
        <v>698</v>
      </c>
      <c r="AS297" s="97">
        <v>623.54999999999995</v>
      </c>
      <c r="AT297" s="173">
        <v>0</v>
      </c>
      <c r="AU297" s="173">
        <v>898.04312000000004</v>
      </c>
      <c r="AV297" s="146">
        <v>898.04</v>
      </c>
      <c r="AW297" s="173">
        <f>AT297-AV297</f>
        <v>-898.04</v>
      </c>
      <c r="AX297" s="173">
        <f>AV297-AT297</f>
        <v>898.04</v>
      </c>
      <c r="AY297" s="174"/>
      <c r="AZ297" s="174"/>
      <c r="BA297" s="296" t="s">
        <v>752</v>
      </c>
      <c r="BB297" s="174">
        <f>AX297</f>
        <v>898.04</v>
      </c>
      <c r="BC297" s="297" t="s">
        <v>753</v>
      </c>
      <c r="BD297" s="295" t="s">
        <v>759</v>
      </c>
      <c r="BE297" s="201">
        <v>0</v>
      </c>
      <c r="BF297" s="216"/>
      <c r="BG297" s="216"/>
      <c r="BI297" s="199" t="str">
        <f>AJ297 &amp; BE297</f>
        <v>Прибыль направляемая на инвестиции0</v>
      </c>
      <c r="BJ297" s="216"/>
      <c r="BK297" s="216"/>
      <c r="BL297" s="216"/>
      <c r="BM297" s="216"/>
      <c r="BX297" s="199" t="str">
        <f>AJ297 &amp; AK297</f>
        <v>Прибыль направляемая на инвестициида</v>
      </c>
    </row>
    <row r="298" spans="3:76" ht="11.25" customHeight="1">
      <c r="C298" s="282"/>
      <c r="D298" s="354">
        <v>29</v>
      </c>
      <c r="E298" s="356" t="s">
        <v>618</v>
      </c>
      <c r="F298" s="356" t="s">
        <v>619</v>
      </c>
      <c r="G298" s="356" t="s">
        <v>728</v>
      </c>
      <c r="H298" s="356" t="s">
        <v>621</v>
      </c>
      <c r="I298" s="356" t="s">
        <v>621</v>
      </c>
      <c r="J298" s="356" t="s">
        <v>622</v>
      </c>
      <c r="K298" s="370">
        <v>1</v>
      </c>
      <c r="L298" s="370">
        <v>2019</v>
      </c>
      <c r="M298" s="372" t="s">
        <v>184</v>
      </c>
      <c r="N298" s="372">
        <v>2020</v>
      </c>
      <c r="O298" s="360">
        <v>0</v>
      </c>
      <c r="P298" s="362">
        <v>100</v>
      </c>
      <c r="Q298" s="148"/>
      <c r="R298" s="147"/>
      <c r="S298" s="147"/>
      <c r="T298" s="147"/>
      <c r="U298" s="147"/>
      <c r="V298" s="147"/>
      <c r="W298" s="147"/>
      <c r="X298" s="147"/>
      <c r="Y298" s="147"/>
      <c r="Z298" s="147"/>
      <c r="AA298" s="147"/>
      <c r="AB298" s="147"/>
      <c r="AC298" s="147"/>
      <c r="AD298" s="147"/>
      <c r="AE298" s="147"/>
      <c r="AF298" s="147"/>
      <c r="AG298" s="147"/>
      <c r="AH298" s="147"/>
      <c r="AI298" s="147"/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/>
      <c r="AU298" s="147"/>
      <c r="AV298" s="147"/>
      <c r="AW298" s="147"/>
      <c r="AX298" s="147"/>
      <c r="AY298" s="147"/>
      <c r="AZ298" s="147"/>
      <c r="BA298" s="147"/>
      <c r="BB298" s="147"/>
      <c r="BC298" s="147"/>
      <c r="BD298" s="147"/>
      <c r="BE298" s="201"/>
      <c r="BF298" s="200"/>
      <c r="BG298" s="200"/>
      <c r="BH298" s="200"/>
      <c r="BI298" s="200"/>
      <c r="BJ298" s="200"/>
      <c r="BK298" s="200"/>
    </row>
    <row r="299" spans="3:76" ht="11.25" customHeight="1">
      <c r="C299" s="282"/>
      <c r="D299" s="355"/>
      <c r="E299" s="357"/>
      <c r="F299" s="357"/>
      <c r="G299" s="357"/>
      <c r="H299" s="357"/>
      <c r="I299" s="357"/>
      <c r="J299" s="357"/>
      <c r="K299" s="371"/>
      <c r="L299" s="371"/>
      <c r="M299" s="373"/>
      <c r="N299" s="373"/>
      <c r="O299" s="361"/>
      <c r="P299" s="363"/>
      <c r="Q299" s="364"/>
      <c r="R299" s="366">
        <v>1</v>
      </c>
      <c r="S299" s="368" t="s">
        <v>664</v>
      </c>
      <c r="T299" s="368"/>
      <c r="U299" s="368"/>
      <c r="V299" s="368"/>
      <c r="W299" s="368"/>
      <c r="X299" s="368"/>
      <c r="Y299" s="368"/>
      <c r="Z299" s="368"/>
      <c r="AA299" s="368"/>
      <c r="AB299" s="368"/>
      <c r="AC299" s="368"/>
      <c r="AD299" s="368"/>
      <c r="AE299" s="368"/>
      <c r="AF299" s="368"/>
      <c r="AG299" s="368"/>
      <c r="AH299" s="184"/>
      <c r="AI299" s="191"/>
      <c r="AJ299" s="190"/>
      <c r="AK299" s="190"/>
      <c r="AL299" s="190"/>
      <c r="AM299" s="190"/>
      <c r="AN299" s="190"/>
      <c r="AO299" s="190"/>
      <c r="AP299" s="190"/>
      <c r="AQ299" s="190"/>
      <c r="AR299" s="190"/>
      <c r="AS299" s="149"/>
      <c r="AT299" s="149"/>
      <c r="AU299" s="149"/>
      <c r="AV299" s="149"/>
      <c r="AW299" s="149"/>
      <c r="AX299" s="149"/>
      <c r="AY299" s="100"/>
      <c r="AZ299" s="100"/>
      <c r="BA299" s="100"/>
      <c r="BB299" s="100"/>
      <c r="BC299" s="100"/>
      <c r="BD299" s="100"/>
      <c r="BE299" s="201"/>
      <c r="BF299" s="216"/>
      <c r="BG299" s="216"/>
      <c r="BH299" s="216"/>
      <c r="BI299" s="200"/>
      <c r="BJ299" s="216"/>
      <c r="BK299" s="216"/>
      <c r="BL299" s="216"/>
      <c r="BM299" s="216"/>
      <c r="BN299" s="216"/>
    </row>
    <row r="300" spans="3:76" ht="63.75" customHeight="1" thickBot="1">
      <c r="C300" s="282"/>
      <c r="D300" s="355"/>
      <c r="E300" s="357"/>
      <c r="F300" s="357"/>
      <c r="G300" s="357"/>
      <c r="H300" s="357"/>
      <c r="I300" s="357"/>
      <c r="J300" s="357"/>
      <c r="K300" s="371"/>
      <c r="L300" s="371"/>
      <c r="M300" s="373"/>
      <c r="N300" s="373"/>
      <c r="O300" s="361"/>
      <c r="P300" s="363"/>
      <c r="Q300" s="365"/>
      <c r="R300" s="367"/>
      <c r="S300" s="369"/>
      <c r="T300" s="369"/>
      <c r="U300" s="369"/>
      <c r="V300" s="369"/>
      <c r="W300" s="369"/>
      <c r="X300" s="369"/>
      <c r="Y300" s="369"/>
      <c r="Z300" s="369"/>
      <c r="AA300" s="369"/>
      <c r="AB300" s="369"/>
      <c r="AC300" s="369"/>
      <c r="AD300" s="369"/>
      <c r="AE300" s="369"/>
      <c r="AF300" s="369"/>
      <c r="AG300" s="369"/>
      <c r="AH300" s="172"/>
      <c r="AI300" s="189" t="s">
        <v>241</v>
      </c>
      <c r="AJ300" s="238" t="s">
        <v>217</v>
      </c>
      <c r="AK300" s="276" t="s">
        <v>17</v>
      </c>
      <c r="AL300" s="276" t="s">
        <v>694</v>
      </c>
      <c r="AM300" s="276" t="s">
        <v>551</v>
      </c>
      <c r="AN300" s="276" t="s">
        <v>695</v>
      </c>
      <c r="AO300" s="276" t="s">
        <v>696</v>
      </c>
      <c r="AP300" s="276" t="s">
        <v>697</v>
      </c>
      <c r="AQ300" s="276">
        <v>316</v>
      </c>
      <c r="AR300" s="276" t="s">
        <v>698</v>
      </c>
      <c r="AS300" s="97">
        <v>620.92999999999995</v>
      </c>
      <c r="AT300" s="173">
        <v>0</v>
      </c>
      <c r="AU300" s="173">
        <v>888.32451000000003</v>
      </c>
      <c r="AV300" s="146">
        <v>888.32</v>
      </c>
      <c r="AW300" s="173">
        <f>AT300-AV300</f>
        <v>-888.32</v>
      </c>
      <c r="AX300" s="173">
        <f>AV300-AT300</f>
        <v>888.32</v>
      </c>
      <c r="AY300" s="174"/>
      <c r="AZ300" s="174"/>
      <c r="BA300" s="296" t="s">
        <v>752</v>
      </c>
      <c r="BB300" s="174">
        <f>AX300</f>
        <v>888.32</v>
      </c>
      <c r="BC300" s="297" t="s">
        <v>753</v>
      </c>
      <c r="BD300" s="295" t="s">
        <v>759</v>
      </c>
      <c r="BE300" s="201">
        <v>0</v>
      </c>
      <c r="BF300" s="216"/>
      <c r="BG300" s="216"/>
      <c r="BI300" s="199" t="str">
        <f>AJ300 &amp; BE300</f>
        <v>Прибыль направляемая на инвестиции0</v>
      </c>
      <c r="BJ300" s="216"/>
      <c r="BK300" s="216"/>
      <c r="BL300" s="216"/>
      <c r="BM300" s="216"/>
      <c r="BX300" s="199" t="str">
        <f>AJ300 &amp; AK300</f>
        <v>Прибыль направляемая на инвестициида</v>
      </c>
    </row>
    <row r="301" spans="3:76" ht="11.25" customHeight="1">
      <c r="C301" s="282"/>
      <c r="D301" s="354">
        <v>30</v>
      </c>
      <c r="E301" s="356" t="s">
        <v>647</v>
      </c>
      <c r="F301" s="356"/>
      <c r="G301" s="356" t="s">
        <v>729</v>
      </c>
      <c r="H301" s="356" t="s">
        <v>621</v>
      </c>
      <c r="I301" s="356" t="s">
        <v>621</v>
      </c>
      <c r="J301" s="356" t="s">
        <v>622</v>
      </c>
      <c r="K301" s="370">
        <v>1</v>
      </c>
      <c r="L301" s="370">
        <v>2021</v>
      </c>
      <c r="M301" s="372" t="s">
        <v>190</v>
      </c>
      <c r="N301" s="372">
        <v>2021</v>
      </c>
      <c r="O301" s="360">
        <v>0</v>
      </c>
      <c r="P301" s="362">
        <v>0</v>
      </c>
      <c r="Q301" s="148"/>
      <c r="R301" s="147"/>
      <c r="S301" s="147"/>
      <c r="T301" s="147"/>
      <c r="U301" s="147"/>
      <c r="V301" s="147"/>
      <c r="W301" s="147"/>
      <c r="X301" s="147"/>
      <c r="Y301" s="147"/>
      <c r="Z301" s="147"/>
      <c r="AA301" s="147"/>
      <c r="AB301" s="147"/>
      <c r="AC301" s="147"/>
      <c r="AD301" s="147"/>
      <c r="AE301" s="147"/>
      <c r="AF301" s="147"/>
      <c r="AG301" s="147"/>
      <c r="AH301" s="147"/>
      <c r="AI301" s="147"/>
      <c r="AJ301" s="147"/>
      <c r="AK301" s="147"/>
      <c r="AL301" s="147"/>
      <c r="AM301" s="147"/>
      <c r="AN301" s="147"/>
      <c r="AO301" s="147"/>
      <c r="AP301" s="147"/>
      <c r="AQ301" s="147"/>
      <c r="AR301" s="147"/>
      <c r="AS301" s="147"/>
      <c r="AT301" s="147"/>
      <c r="AU301" s="147"/>
      <c r="AV301" s="147"/>
      <c r="AW301" s="147"/>
      <c r="AX301" s="147"/>
      <c r="AY301" s="147"/>
      <c r="AZ301" s="147"/>
      <c r="BA301" s="147"/>
      <c r="BB301" s="147"/>
      <c r="BC301" s="147"/>
      <c r="BD301" s="147"/>
      <c r="BE301" s="201"/>
      <c r="BF301" s="200"/>
      <c r="BG301" s="200"/>
      <c r="BH301" s="200"/>
      <c r="BI301" s="200"/>
      <c r="BJ301" s="200"/>
      <c r="BK301" s="200"/>
    </row>
    <row r="302" spans="3:76" ht="11.25" customHeight="1">
      <c r="C302" s="282"/>
      <c r="D302" s="355"/>
      <c r="E302" s="357"/>
      <c r="F302" s="357"/>
      <c r="G302" s="357"/>
      <c r="H302" s="357"/>
      <c r="I302" s="357"/>
      <c r="J302" s="357"/>
      <c r="K302" s="371"/>
      <c r="L302" s="371"/>
      <c r="M302" s="373"/>
      <c r="N302" s="373"/>
      <c r="O302" s="361"/>
      <c r="P302" s="363"/>
      <c r="Q302" s="364"/>
      <c r="R302" s="366">
        <v>1</v>
      </c>
      <c r="S302" s="368" t="s">
        <v>664</v>
      </c>
      <c r="T302" s="368"/>
      <c r="U302" s="368"/>
      <c r="V302" s="368"/>
      <c r="W302" s="368"/>
      <c r="X302" s="368"/>
      <c r="Y302" s="368"/>
      <c r="Z302" s="368"/>
      <c r="AA302" s="368"/>
      <c r="AB302" s="368"/>
      <c r="AC302" s="368"/>
      <c r="AD302" s="368"/>
      <c r="AE302" s="368"/>
      <c r="AF302" s="368"/>
      <c r="AG302" s="368"/>
      <c r="AH302" s="184"/>
      <c r="AI302" s="191"/>
      <c r="AJ302" s="190"/>
      <c r="AK302" s="190"/>
      <c r="AL302" s="190"/>
      <c r="AM302" s="190"/>
      <c r="AN302" s="190"/>
      <c r="AO302" s="190"/>
      <c r="AP302" s="190"/>
      <c r="AQ302" s="190"/>
      <c r="AR302" s="190"/>
      <c r="AS302" s="149"/>
      <c r="AT302" s="149"/>
      <c r="AU302" s="149"/>
      <c r="AV302" s="149"/>
      <c r="AW302" s="149"/>
      <c r="AX302" s="149"/>
      <c r="AY302" s="100"/>
      <c r="AZ302" s="100"/>
      <c r="BA302" s="100"/>
      <c r="BB302" s="100"/>
      <c r="BC302" s="100"/>
      <c r="BD302" s="100"/>
      <c r="BE302" s="201"/>
      <c r="BF302" s="216"/>
      <c r="BG302" s="216"/>
      <c r="BH302" s="216"/>
      <c r="BI302" s="200"/>
      <c r="BJ302" s="216"/>
      <c r="BK302" s="216"/>
      <c r="BL302" s="216"/>
      <c r="BM302" s="216"/>
      <c r="BN302" s="216"/>
    </row>
    <row r="303" spans="3:76" ht="15" customHeight="1" thickBot="1">
      <c r="C303" s="282"/>
      <c r="D303" s="355"/>
      <c r="E303" s="357"/>
      <c r="F303" s="357"/>
      <c r="G303" s="357"/>
      <c r="H303" s="357"/>
      <c r="I303" s="357"/>
      <c r="J303" s="357"/>
      <c r="K303" s="371"/>
      <c r="L303" s="371"/>
      <c r="M303" s="373"/>
      <c r="N303" s="373"/>
      <c r="O303" s="361"/>
      <c r="P303" s="363"/>
      <c r="Q303" s="365"/>
      <c r="R303" s="367"/>
      <c r="S303" s="369"/>
      <c r="T303" s="369"/>
      <c r="U303" s="369"/>
      <c r="V303" s="369"/>
      <c r="W303" s="369"/>
      <c r="X303" s="369"/>
      <c r="Y303" s="369"/>
      <c r="Z303" s="369"/>
      <c r="AA303" s="369"/>
      <c r="AB303" s="369"/>
      <c r="AC303" s="369"/>
      <c r="AD303" s="369"/>
      <c r="AE303" s="369"/>
      <c r="AF303" s="369"/>
      <c r="AG303" s="369"/>
      <c r="AH303" s="172"/>
      <c r="AI303" s="189" t="s">
        <v>241</v>
      </c>
      <c r="AJ303" s="238" t="s">
        <v>198</v>
      </c>
      <c r="AK303" s="276" t="s">
        <v>17</v>
      </c>
      <c r="AL303" s="276" t="s">
        <v>694</v>
      </c>
      <c r="AM303" s="276"/>
      <c r="AN303" s="276"/>
      <c r="AO303" s="276"/>
      <c r="AP303" s="276"/>
      <c r="AQ303" s="276"/>
      <c r="AR303" s="276"/>
      <c r="AS303" s="97">
        <v>10175.838900000001</v>
      </c>
      <c r="AT303" s="173">
        <v>0</v>
      </c>
      <c r="AU303" s="173">
        <v>0</v>
      </c>
      <c r="AV303" s="146">
        <v>0</v>
      </c>
      <c r="AW303" s="173">
        <f>AT303-AV303</f>
        <v>0</v>
      </c>
      <c r="AX303" s="173">
        <f>AV303-AT303</f>
        <v>0</v>
      </c>
      <c r="AY303" s="174"/>
      <c r="AZ303" s="174"/>
      <c r="BA303" s="296"/>
      <c r="BB303" s="174"/>
      <c r="BC303" s="297"/>
      <c r="BD303" s="298" t="s">
        <v>151</v>
      </c>
      <c r="BE303" s="201">
        <v>0</v>
      </c>
      <c r="BF303" s="216"/>
      <c r="BG303" s="216"/>
      <c r="BI303" s="199" t="str">
        <f>AJ303 &amp; BE303</f>
        <v>Амортизационные отчисления0</v>
      </c>
      <c r="BJ303" s="216"/>
      <c r="BK303" s="216"/>
      <c r="BL303" s="216"/>
      <c r="BM303" s="216"/>
      <c r="BX303" s="199" t="str">
        <f>AJ303 &amp; AK303</f>
        <v>Амортизационные отчисленияда</v>
      </c>
    </row>
    <row r="304" spans="3:76" ht="11.25" customHeight="1">
      <c r="C304" s="282"/>
      <c r="D304" s="354">
        <v>31</v>
      </c>
      <c r="E304" s="356" t="s">
        <v>618</v>
      </c>
      <c r="F304" s="356" t="s">
        <v>699</v>
      </c>
      <c r="G304" s="356" t="s">
        <v>730</v>
      </c>
      <c r="H304" s="356" t="s">
        <v>621</v>
      </c>
      <c r="I304" s="356" t="s">
        <v>621</v>
      </c>
      <c r="J304" s="356" t="s">
        <v>622</v>
      </c>
      <c r="K304" s="370">
        <v>1</v>
      </c>
      <c r="L304" s="370">
        <v>2024</v>
      </c>
      <c r="M304" s="372" t="s">
        <v>190</v>
      </c>
      <c r="N304" s="372">
        <v>2024</v>
      </c>
      <c r="O304" s="360">
        <v>0</v>
      </c>
      <c r="P304" s="362">
        <v>0</v>
      </c>
      <c r="Q304" s="148"/>
      <c r="R304" s="147"/>
      <c r="S304" s="147"/>
      <c r="T304" s="147"/>
      <c r="U304" s="147"/>
      <c r="V304" s="147"/>
      <c r="W304" s="147"/>
      <c r="X304" s="147"/>
      <c r="Y304" s="147"/>
      <c r="Z304" s="147"/>
      <c r="AA304" s="147"/>
      <c r="AB304" s="147"/>
      <c r="AC304" s="147"/>
      <c r="AD304" s="147"/>
      <c r="AE304" s="147"/>
      <c r="AF304" s="147"/>
      <c r="AG304" s="147"/>
      <c r="AH304" s="147"/>
      <c r="AI304" s="147"/>
      <c r="AJ304" s="147"/>
      <c r="AK304" s="147"/>
      <c r="AL304" s="147"/>
      <c r="AM304" s="147"/>
      <c r="AN304" s="147"/>
      <c r="AO304" s="147"/>
      <c r="AP304" s="147"/>
      <c r="AQ304" s="147"/>
      <c r="AR304" s="147"/>
      <c r="AS304" s="147"/>
      <c r="AT304" s="147"/>
      <c r="AU304" s="147"/>
      <c r="AV304" s="147"/>
      <c r="AW304" s="147"/>
      <c r="AX304" s="147"/>
      <c r="AY304" s="147"/>
      <c r="AZ304" s="147"/>
      <c r="BA304" s="147"/>
      <c r="BB304" s="147"/>
      <c r="BC304" s="147"/>
      <c r="BD304" s="147"/>
      <c r="BE304" s="201"/>
      <c r="BF304" s="200"/>
      <c r="BG304" s="200"/>
      <c r="BH304" s="200"/>
      <c r="BI304" s="200"/>
      <c r="BJ304" s="200"/>
      <c r="BK304" s="200"/>
    </row>
    <row r="305" spans="3:76" ht="11.25" customHeight="1">
      <c r="C305" s="282"/>
      <c r="D305" s="355"/>
      <c r="E305" s="357"/>
      <c r="F305" s="357"/>
      <c r="G305" s="357"/>
      <c r="H305" s="357"/>
      <c r="I305" s="357"/>
      <c r="J305" s="357"/>
      <c r="K305" s="371"/>
      <c r="L305" s="371"/>
      <c r="M305" s="373"/>
      <c r="N305" s="373"/>
      <c r="O305" s="361"/>
      <c r="P305" s="363"/>
      <c r="Q305" s="364"/>
      <c r="R305" s="366">
        <v>1</v>
      </c>
      <c r="S305" s="368" t="s">
        <v>17</v>
      </c>
      <c r="T305" s="368" t="s">
        <v>733</v>
      </c>
      <c r="U305" s="368" t="s">
        <v>734</v>
      </c>
      <c r="V305" s="368" t="s">
        <v>667</v>
      </c>
      <c r="W305" s="368" t="s">
        <v>667</v>
      </c>
      <c r="X305" s="368" t="s">
        <v>622</v>
      </c>
      <c r="Y305" s="368" t="s">
        <v>668</v>
      </c>
      <c r="Z305" s="368" t="s">
        <v>669</v>
      </c>
      <c r="AA305" s="368" t="s">
        <v>735</v>
      </c>
      <c r="AB305" s="368" t="s">
        <v>736</v>
      </c>
      <c r="AC305" s="368" t="s">
        <v>621</v>
      </c>
      <c r="AD305" s="368" t="s">
        <v>621</v>
      </c>
      <c r="AE305" s="368" t="s">
        <v>622</v>
      </c>
      <c r="AF305" s="368" t="s">
        <v>668</v>
      </c>
      <c r="AG305" s="368" t="s">
        <v>669</v>
      </c>
      <c r="AH305" s="184"/>
      <c r="AI305" s="191"/>
      <c r="AJ305" s="190"/>
      <c r="AK305" s="190"/>
      <c r="AL305" s="190"/>
      <c r="AM305" s="190"/>
      <c r="AN305" s="190"/>
      <c r="AO305" s="190"/>
      <c r="AP305" s="190"/>
      <c r="AQ305" s="190"/>
      <c r="AR305" s="190"/>
      <c r="AS305" s="149"/>
      <c r="AT305" s="149"/>
      <c r="AU305" s="149"/>
      <c r="AV305" s="149"/>
      <c r="AW305" s="149"/>
      <c r="AX305" s="149"/>
      <c r="AY305" s="100"/>
      <c r="AZ305" s="100"/>
      <c r="BA305" s="100"/>
      <c r="BB305" s="100"/>
      <c r="BC305" s="100"/>
      <c r="BD305" s="100"/>
      <c r="BE305" s="201"/>
      <c r="BF305" s="216"/>
      <c r="BG305" s="216"/>
      <c r="BH305" s="216"/>
      <c r="BI305" s="200"/>
      <c r="BJ305" s="216"/>
      <c r="BK305" s="216"/>
      <c r="BL305" s="216"/>
      <c r="BM305" s="216"/>
      <c r="BN305" s="216"/>
    </row>
    <row r="306" spans="3:76" ht="15" customHeight="1" thickBot="1">
      <c r="C306" s="282"/>
      <c r="D306" s="355"/>
      <c r="E306" s="357"/>
      <c r="F306" s="357"/>
      <c r="G306" s="357"/>
      <c r="H306" s="357"/>
      <c r="I306" s="357"/>
      <c r="J306" s="357"/>
      <c r="K306" s="371"/>
      <c r="L306" s="371"/>
      <c r="M306" s="373"/>
      <c r="N306" s="373"/>
      <c r="O306" s="361"/>
      <c r="P306" s="363"/>
      <c r="Q306" s="365"/>
      <c r="R306" s="367"/>
      <c r="S306" s="369"/>
      <c r="T306" s="369"/>
      <c r="U306" s="369"/>
      <c r="V306" s="369"/>
      <c r="W306" s="369"/>
      <c r="X306" s="369"/>
      <c r="Y306" s="369"/>
      <c r="Z306" s="369"/>
      <c r="AA306" s="369"/>
      <c r="AB306" s="369"/>
      <c r="AC306" s="369"/>
      <c r="AD306" s="369"/>
      <c r="AE306" s="369"/>
      <c r="AF306" s="369"/>
      <c r="AG306" s="369"/>
      <c r="AH306" s="172"/>
      <c r="AI306" s="189" t="s">
        <v>241</v>
      </c>
      <c r="AJ306" s="238" t="s">
        <v>198</v>
      </c>
      <c r="AK306" s="276" t="s">
        <v>17</v>
      </c>
      <c r="AL306" s="276" t="s">
        <v>694</v>
      </c>
      <c r="AM306" s="276"/>
      <c r="AN306" s="276"/>
      <c r="AO306" s="276"/>
      <c r="AP306" s="276"/>
      <c r="AQ306" s="276"/>
      <c r="AR306" s="276"/>
      <c r="AS306" s="97">
        <v>11748.543900000001</v>
      </c>
      <c r="AT306" s="173">
        <v>0</v>
      </c>
      <c r="AU306" s="173">
        <v>0</v>
      </c>
      <c r="AV306" s="146">
        <v>0</v>
      </c>
      <c r="AW306" s="173">
        <f>AT306-AV306</f>
        <v>0</v>
      </c>
      <c r="AX306" s="173">
        <f>AV306-AT306</f>
        <v>0</v>
      </c>
      <c r="AY306" s="174"/>
      <c r="AZ306" s="174"/>
      <c r="BA306" s="296"/>
      <c r="BB306" s="174"/>
      <c r="BC306" s="297"/>
      <c r="BD306" s="298" t="s">
        <v>151</v>
      </c>
      <c r="BE306" s="201">
        <v>0</v>
      </c>
      <c r="BF306" s="216"/>
      <c r="BG306" s="216"/>
      <c r="BI306" s="199" t="str">
        <f>AJ306 &amp; BE306</f>
        <v>Амортизационные отчисления0</v>
      </c>
      <c r="BJ306" s="216"/>
      <c r="BK306" s="216"/>
      <c r="BL306" s="216"/>
      <c r="BM306" s="216"/>
      <c r="BX306" s="199" t="str">
        <f>AJ306 &amp; AK306</f>
        <v>Амортизационные отчисленияда</v>
      </c>
    </row>
    <row r="307" spans="3:76" ht="11.25" customHeight="1">
      <c r="C307" s="282"/>
      <c r="D307" s="354">
        <v>32</v>
      </c>
      <c r="E307" s="356" t="s">
        <v>655</v>
      </c>
      <c r="F307" s="356"/>
      <c r="G307" s="356" t="s">
        <v>731</v>
      </c>
      <c r="H307" s="356" t="s">
        <v>621</v>
      </c>
      <c r="I307" s="356" t="s">
        <v>621</v>
      </c>
      <c r="J307" s="356" t="s">
        <v>622</v>
      </c>
      <c r="K307" s="370">
        <v>1</v>
      </c>
      <c r="L307" s="370">
        <v>2020</v>
      </c>
      <c r="M307" s="372" t="s">
        <v>190</v>
      </c>
      <c r="N307" s="372">
        <v>2021</v>
      </c>
      <c r="O307" s="360">
        <v>0</v>
      </c>
      <c r="P307" s="362">
        <v>0</v>
      </c>
      <c r="Q307" s="148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  <c r="AH307" s="147"/>
      <c r="AI307" s="147"/>
      <c r="AJ307" s="147"/>
      <c r="AK307" s="147"/>
      <c r="AL307" s="147"/>
      <c r="AM307" s="147"/>
      <c r="AN307" s="147"/>
      <c r="AO307" s="147"/>
      <c r="AP307" s="147"/>
      <c r="AQ307" s="147"/>
      <c r="AR307" s="147"/>
      <c r="AS307" s="147"/>
      <c r="AT307" s="147"/>
      <c r="AU307" s="147"/>
      <c r="AV307" s="147"/>
      <c r="AW307" s="147"/>
      <c r="AX307" s="147"/>
      <c r="AY307" s="147"/>
      <c r="AZ307" s="147"/>
      <c r="BA307" s="147"/>
      <c r="BB307" s="147"/>
      <c r="BC307" s="147"/>
      <c r="BD307" s="147"/>
      <c r="BE307" s="201"/>
      <c r="BF307" s="200"/>
      <c r="BG307" s="200"/>
      <c r="BH307" s="200"/>
      <c r="BI307" s="200"/>
      <c r="BJ307" s="200"/>
      <c r="BK307" s="200"/>
    </row>
    <row r="308" spans="3:76" ht="11.25" customHeight="1">
      <c r="C308" s="282"/>
      <c r="D308" s="355"/>
      <c r="E308" s="357"/>
      <c r="F308" s="357"/>
      <c r="G308" s="357"/>
      <c r="H308" s="357"/>
      <c r="I308" s="357"/>
      <c r="J308" s="357"/>
      <c r="K308" s="371"/>
      <c r="L308" s="371"/>
      <c r="M308" s="373"/>
      <c r="N308" s="373"/>
      <c r="O308" s="361"/>
      <c r="P308" s="363"/>
      <c r="Q308" s="364"/>
      <c r="R308" s="366">
        <v>1</v>
      </c>
      <c r="S308" s="368" t="s">
        <v>17</v>
      </c>
      <c r="T308" s="368" t="s">
        <v>733</v>
      </c>
      <c r="U308" s="368" t="s">
        <v>734</v>
      </c>
      <c r="V308" s="368" t="s">
        <v>667</v>
      </c>
      <c r="W308" s="368" t="s">
        <v>667</v>
      </c>
      <c r="X308" s="368" t="s">
        <v>622</v>
      </c>
      <c r="Y308" s="368" t="s">
        <v>668</v>
      </c>
      <c r="Z308" s="368" t="s">
        <v>669</v>
      </c>
      <c r="AA308" s="368" t="s">
        <v>735</v>
      </c>
      <c r="AB308" s="368" t="s">
        <v>736</v>
      </c>
      <c r="AC308" s="368" t="s">
        <v>621</v>
      </c>
      <c r="AD308" s="368" t="s">
        <v>621</v>
      </c>
      <c r="AE308" s="368" t="s">
        <v>622</v>
      </c>
      <c r="AF308" s="368" t="s">
        <v>668</v>
      </c>
      <c r="AG308" s="368" t="s">
        <v>669</v>
      </c>
      <c r="AH308" s="184"/>
      <c r="AI308" s="191"/>
      <c r="AJ308" s="190"/>
      <c r="AK308" s="190"/>
      <c r="AL308" s="190"/>
      <c r="AM308" s="190"/>
      <c r="AN308" s="190"/>
      <c r="AO308" s="190"/>
      <c r="AP308" s="190"/>
      <c r="AQ308" s="190"/>
      <c r="AR308" s="190"/>
      <c r="AS308" s="149"/>
      <c r="AT308" s="149"/>
      <c r="AU308" s="149"/>
      <c r="AV308" s="149"/>
      <c r="AW308" s="149"/>
      <c r="AX308" s="149"/>
      <c r="AY308" s="100"/>
      <c r="AZ308" s="100"/>
      <c r="BA308" s="100"/>
      <c r="BB308" s="100"/>
      <c r="BC308" s="100"/>
      <c r="BD308" s="100"/>
      <c r="BE308" s="201"/>
      <c r="BF308" s="216"/>
      <c r="BG308" s="216"/>
      <c r="BH308" s="216"/>
      <c r="BI308" s="200"/>
      <c r="BJ308" s="216"/>
      <c r="BK308" s="216"/>
      <c r="BL308" s="216"/>
      <c r="BM308" s="216"/>
      <c r="BN308" s="216"/>
    </row>
    <row r="309" spans="3:76" ht="60" customHeight="1" thickBot="1">
      <c r="C309" s="282"/>
      <c r="D309" s="355"/>
      <c r="E309" s="357"/>
      <c r="F309" s="357"/>
      <c r="G309" s="357"/>
      <c r="H309" s="357"/>
      <c r="I309" s="357"/>
      <c r="J309" s="357"/>
      <c r="K309" s="371"/>
      <c r="L309" s="371"/>
      <c r="M309" s="373"/>
      <c r="N309" s="373"/>
      <c r="O309" s="361"/>
      <c r="P309" s="363"/>
      <c r="Q309" s="365"/>
      <c r="R309" s="367"/>
      <c r="S309" s="369"/>
      <c r="T309" s="369"/>
      <c r="U309" s="369"/>
      <c r="V309" s="369"/>
      <c r="W309" s="369"/>
      <c r="X309" s="369"/>
      <c r="Y309" s="369"/>
      <c r="Z309" s="369"/>
      <c r="AA309" s="369"/>
      <c r="AB309" s="369"/>
      <c r="AC309" s="369"/>
      <c r="AD309" s="369"/>
      <c r="AE309" s="369"/>
      <c r="AF309" s="369"/>
      <c r="AG309" s="369"/>
      <c r="AH309" s="172"/>
      <c r="AI309" s="189" t="s">
        <v>241</v>
      </c>
      <c r="AJ309" s="238" t="s">
        <v>203</v>
      </c>
      <c r="AK309" s="276" t="s">
        <v>17</v>
      </c>
      <c r="AL309" s="276" t="s">
        <v>694</v>
      </c>
      <c r="AM309" s="276"/>
      <c r="AN309" s="276"/>
      <c r="AO309" s="276"/>
      <c r="AP309" s="276"/>
      <c r="AQ309" s="276"/>
      <c r="AR309" s="276"/>
      <c r="AS309" s="97">
        <v>4500</v>
      </c>
      <c r="AT309" s="173">
        <v>4500</v>
      </c>
      <c r="AU309" s="173">
        <v>0</v>
      </c>
      <c r="AV309" s="146">
        <v>0</v>
      </c>
      <c r="AW309" s="173">
        <f>AT309-AV309</f>
        <v>4500</v>
      </c>
      <c r="AX309" s="173">
        <f>AV309-AT309</f>
        <v>-4500</v>
      </c>
      <c r="AY309" s="174"/>
      <c r="AZ309" s="174"/>
      <c r="BA309" s="296" t="s">
        <v>749</v>
      </c>
      <c r="BB309" s="174">
        <f>AW309</f>
        <v>4500</v>
      </c>
      <c r="BC309" s="297" t="s">
        <v>750</v>
      </c>
      <c r="BD309" s="298" t="s">
        <v>151</v>
      </c>
      <c r="BE309" s="201">
        <v>0</v>
      </c>
      <c r="BF309" s="216"/>
      <c r="BG309" s="216"/>
      <c r="BI309" s="199" t="str">
        <f>AJ309 &amp; BE309</f>
        <v>Кредиты0</v>
      </c>
      <c r="BJ309" s="216"/>
      <c r="BK309" s="216"/>
      <c r="BL309" s="216"/>
      <c r="BM309" s="216"/>
      <c r="BX309" s="199" t="str">
        <f>AJ309 &amp; AK309</f>
        <v>Кредитыда</v>
      </c>
    </row>
    <row r="310" spans="3:76" ht="11.25" customHeight="1">
      <c r="C310" s="282"/>
      <c r="D310" s="354">
        <v>33</v>
      </c>
      <c r="E310" s="356" t="s">
        <v>655</v>
      </c>
      <c r="F310" s="356"/>
      <c r="G310" s="356" t="s">
        <v>732</v>
      </c>
      <c r="H310" s="356" t="s">
        <v>621</v>
      </c>
      <c r="I310" s="356" t="s">
        <v>621</v>
      </c>
      <c r="J310" s="356" t="s">
        <v>622</v>
      </c>
      <c r="K310" s="370">
        <v>5</v>
      </c>
      <c r="L310" s="370">
        <v>2024</v>
      </c>
      <c r="M310" s="372" t="s">
        <v>190</v>
      </c>
      <c r="N310" s="372">
        <v>2024</v>
      </c>
      <c r="O310" s="360">
        <v>0</v>
      </c>
      <c r="P310" s="362">
        <v>0</v>
      </c>
      <c r="Q310" s="148"/>
      <c r="R310" s="147"/>
      <c r="S310" s="147"/>
      <c r="T310" s="147"/>
      <c r="U310" s="147"/>
      <c r="V310" s="147"/>
      <c r="W310" s="147"/>
      <c r="X310" s="147"/>
      <c r="Y310" s="147"/>
      <c r="Z310" s="147"/>
      <c r="AA310" s="147"/>
      <c r="AB310" s="147"/>
      <c r="AC310" s="147"/>
      <c r="AD310" s="147"/>
      <c r="AE310" s="147"/>
      <c r="AF310" s="147"/>
      <c r="AG310" s="147"/>
      <c r="AH310" s="147"/>
      <c r="AI310" s="147"/>
      <c r="AJ310" s="147"/>
      <c r="AK310" s="147"/>
      <c r="AL310" s="147"/>
      <c r="AM310" s="147"/>
      <c r="AN310" s="147"/>
      <c r="AO310" s="147"/>
      <c r="AP310" s="147"/>
      <c r="AQ310" s="147"/>
      <c r="AR310" s="147"/>
      <c r="AS310" s="147"/>
      <c r="AT310" s="147"/>
      <c r="AU310" s="147"/>
      <c r="AV310" s="147"/>
      <c r="AW310" s="147"/>
      <c r="AX310" s="147"/>
      <c r="AY310" s="147"/>
      <c r="AZ310" s="147"/>
      <c r="BA310" s="147"/>
      <c r="BB310" s="147"/>
      <c r="BC310" s="147"/>
      <c r="BD310" s="147"/>
      <c r="BE310" s="201"/>
      <c r="BF310" s="200"/>
      <c r="BG310" s="200"/>
      <c r="BH310" s="200"/>
      <c r="BI310" s="200"/>
      <c r="BJ310" s="200"/>
      <c r="BK310" s="200"/>
    </row>
    <row r="311" spans="3:76" ht="11.25" customHeight="1">
      <c r="C311" s="282"/>
      <c r="D311" s="355"/>
      <c r="E311" s="357"/>
      <c r="F311" s="357"/>
      <c r="G311" s="357"/>
      <c r="H311" s="357"/>
      <c r="I311" s="357"/>
      <c r="J311" s="357"/>
      <c r="K311" s="371"/>
      <c r="L311" s="371"/>
      <c r="M311" s="373"/>
      <c r="N311" s="373"/>
      <c r="O311" s="361"/>
      <c r="P311" s="363"/>
      <c r="Q311" s="364"/>
      <c r="R311" s="366">
        <v>1</v>
      </c>
      <c r="S311" s="368" t="s">
        <v>664</v>
      </c>
      <c r="T311" s="368"/>
      <c r="U311" s="368"/>
      <c r="V311" s="368"/>
      <c r="W311" s="368"/>
      <c r="X311" s="368"/>
      <c r="Y311" s="368"/>
      <c r="Z311" s="368"/>
      <c r="AA311" s="368"/>
      <c r="AB311" s="368"/>
      <c r="AC311" s="368"/>
      <c r="AD311" s="368"/>
      <c r="AE311" s="368"/>
      <c r="AF311" s="368"/>
      <c r="AG311" s="368"/>
      <c r="AH311" s="184"/>
      <c r="AI311" s="191"/>
      <c r="AJ311" s="190"/>
      <c r="AK311" s="190"/>
      <c r="AL311" s="190"/>
      <c r="AM311" s="190"/>
      <c r="AN311" s="190"/>
      <c r="AO311" s="190"/>
      <c r="AP311" s="190"/>
      <c r="AQ311" s="190"/>
      <c r="AR311" s="190"/>
      <c r="AS311" s="149"/>
      <c r="AT311" s="149"/>
      <c r="AU311" s="149"/>
      <c r="AV311" s="149"/>
      <c r="AW311" s="149"/>
      <c r="AX311" s="149"/>
      <c r="AY311" s="100"/>
      <c r="AZ311" s="100"/>
      <c r="BA311" s="100"/>
      <c r="BB311" s="100"/>
      <c r="BC311" s="100"/>
      <c r="BD311" s="100"/>
      <c r="BE311" s="201"/>
      <c r="BF311" s="216"/>
      <c r="BG311" s="216"/>
      <c r="BH311" s="216"/>
      <c r="BI311" s="200"/>
      <c r="BJ311" s="216"/>
      <c r="BK311" s="216"/>
      <c r="BL311" s="216"/>
      <c r="BM311" s="216"/>
      <c r="BN311" s="216"/>
    </row>
    <row r="312" spans="3:76" ht="60.75" customHeight="1">
      <c r="C312" s="282"/>
      <c r="D312" s="355"/>
      <c r="E312" s="357"/>
      <c r="F312" s="357"/>
      <c r="G312" s="357"/>
      <c r="H312" s="357"/>
      <c r="I312" s="357"/>
      <c r="J312" s="357"/>
      <c r="K312" s="371"/>
      <c r="L312" s="371"/>
      <c r="M312" s="373"/>
      <c r="N312" s="373"/>
      <c r="O312" s="361"/>
      <c r="P312" s="363"/>
      <c r="Q312" s="365"/>
      <c r="R312" s="367"/>
      <c r="S312" s="369"/>
      <c r="T312" s="369"/>
      <c r="U312" s="369"/>
      <c r="V312" s="369"/>
      <c r="W312" s="369"/>
      <c r="X312" s="369"/>
      <c r="Y312" s="369"/>
      <c r="Z312" s="369"/>
      <c r="AA312" s="369"/>
      <c r="AB312" s="369"/>
      <c r="AC312" s="369"/>
      <c r="AD312" s="369"/>
      <c r="AE312" s="369"/>
      <c r="AF312" s="369"/>
      <c r="AG312" s="369"/>
      <c r="AH312" s="172"/>
      <c r="AI312" s="189" t="s">
        <v>241</v>
      </c>
      <c r="AJ312" s="239" t="s">
        <v>198</v>
      </c>
      <c r="AK312" s="276" t="s">
        <v>17</v>
      </c>
      <c r="AL312" s="276" t="s">
        <v>694</v>
      </c>
      <c r="AM312" s="276"/>
      <c r="AN312" s="276"/>
      <c r="AO312" s="276"/>
      <c r="AP312" s="276"/>
      <c r="AQ312" s="276"/>
      <c r="AR312" s="276"/>
      <c r="AS312" s="173">
        <v>11028.2</v>
      </c>
      <c r="AT312" s="173">
        <v>7686.03</v>
      </c>
      <c r="AU312" s="173">
        <v>0</v>
      </c>
      <c r="AV312" s="174">
        <v>0</v>
      </c>
      <c r="AW312" s="173">
        <f>AT312-AV312</f>
        <v>7686.03</v>
      </c>
      <c r="AX312" s="173">
        <f>AV312-AT312</f>
        <v>-7686.03</v>
      </c>
      <c r="AY312" s="174"/>
      <c r="AZ312" s="174"/>
      <c r="BA312" s="296" t="s">
        <v>749</v>
      </c>
      <c r="BB312" s="174">
        <f>AW312</f>
        <v>7686.03</v>
      </c>
      <c r="BC312" s="297" t="s">
        <v>750</v>
      </c>
      <c r="BD312" s="298" t="s">
        <v>151</v>
      </c>
      <c r="BE312" s="201">
        <v>0</v>
      </c>
      <c r="BF312" s="216"/>
      <c r="BG312" s="216"/>
      <c r="BI312" s="199" t="str">
        <f>AJ312 &amp; BE312</f>
        <v>Амортизационные отчисления0</v>
      </c>
      <c r="BJ312" s="216"/>
      <c r="BK312" s="216"/>
      <c r="BL312" s="216"/>
      <c r="BM312" s="216"/>
      <c r="BX312" s="199" t="str">
        <f>AJ312 &amp; AK312</f>
        <v>Амортизационные отчисленияда</v>
      </c>
    </row>
    <row r="313" spans="3:76" ht="15" customHeight="1">
      <c r="C313" s="282"/>
      <c r="D313" s="355"/>
      <c r="E313" s="357"/>
      <c r="F313" s="357"/>
      <c r="G313" s="357"/>
      <c r="H313" s="357"/>
      <c r="I313" s="357"/>
      <c r="J313" s="357"/>
      <c r="K313" s="371"/>
      <c r="L313" s="371"/>
      <c r="M313" s="373"/>
      <c r="N313" s="373"/>
      <c r="O313" s="361"/>
      <c r="P313" s="363"/>
      <c r="Q313" s="365"/>
      <c r="R313" s="367"/>
      <c r="S313" s="369"/>
      <c r="T313" s="369"/>
      <c r="U313" s="369"/>
      <c r="V313" s="369"/>
      <c r="W313" s="369"/>
      <c r="X313" s="369"/>
      <c r="Y313" s="369"/>
      <c r="Z313" s="369"/>
      <c r="AA313" s="369"/>
      <c r="AB313" s="369"/>
      <c r="AC313" s="369"/>
      <c r="AD313" s="369"/>
      <c r="AE313" s="369"/>
      <c r="AF313" s="369"/>
      <c r="AG313" s="369"/>
      <c r="AH313" s="172"/>
      <c r="AI313" s="189" t="s">
        <v>115</v>
      </c>
      <c r="AJ313" s="239" t="s">
        <v>217</v>
      </c>
      <c r="AK313" s="276" t="s">
        <v>17</v>
      </c>
      <c r="AL313" s="276" t="s">
        <v>694</v>
      </c>
      <c r="AM313" s="276"/>
      <c r="AN313" s="276"/>
      <c r="AO313" s="276"/>
      <c r="AP313" s="276"/>
      <c r="AQ313" s="276"/>
      <c r="AR313" s="276"/>
      <c r="AS313" s="173">
        <v>8411.7999999999993</v>
      </c>
      <c r="AT313" s="173">
        <v>0</v>
      </c>
      <c r="AU313" s="173">
        <v>0</v>
      </c>
      <c r="AV313" s="174">
        <v>0</v>
      </c>
      <c r="AW313" s="173">
        <f>AT313-AV313</f>
        <v>0</v>
      </c>
      <c r="AX313" s="173">
        <f>AV313-AT313</f>
        <v>0</v>
      </c>
      <c r="AY313" s="174"/>
      <c r="AZ313" s="174"/>
      <c r="BA313" s="224"/>
      <c r="BB313" s="174"/>
      <c r="BC313" s="225"/>
      <c r="BD313" s="298" t="s">
        <v>151</v>
      </c>
      <c r="BE313" s="201">
        <v>0</v>
      </c>
      <c r="BF313" s="216"/>
      <c r="BG313" s="216"/>
      <c r="BI313" s="199" t="str">
        <f>AJ313 &amp; BE313</f>
        <v>Прибыль направляемая на инвестиции0</v>
      </c>
      <c r="BJ313" s="216"/>
      <c r="BK313" s="216"/>
      <c r="BL313" s="216"/>
      <c r="BM313" s="216"/>
      <c r="BX313" s="199" t="str">
        <f>AJ313 &amp; AK313</f>
        <v>Прибыль направляемая на инвестициида</v>
      </c>
    </row>
    <row r="314" spans="3:76">
      <c r="C314" s="285"/>
      <c r="D314" s="129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  <c r="AA314" s="130"/>
      <c r="AB314" s="130"/>
      <c r="AC314" s="130"/>
      <c r="AD314" s="130"/>
      <c r="AE314" s="130"/>
      <c r="AF314" s="130"/>
      <c r="AG314" s="130"/>
      <c r="AH314" s="131"/>
      <c r="AI314" s="131"/>
      <c r="AJ314" s="131"/>
      <c r="AK314" s="131"/>
      <c r="AL314" s="131"/>
      <c r="AM314" s="131"/>
      <c r="AN314" s="131"/>
      <c r="AO314" s="131"/>
      <c r="AP314" s="131"/>
      <c r="AQ314" s="131"/>
      <c r="AR314" s="131"/>
      <c r="AS314" s="131"/>
      <c r="AT314" s="131"/>
      <c r="AU314" s="131"/>
      <c r="AV314" s="131"/>
      <c r="AW314" s="131"/>
      <c r="AX314" s="131"/>
      <c r="AY314" s="131"/>
      <c r="AZ314" s="131"/>
      <c r="BA314" s="131"/>
      <c r="BB314" s="131"/>
      <c r="BC314" s="131"/>
      <c r="BD314" s="131"/>
      <c r="BE314" s="94"/>
    </row>
    <row r="315" spans="3:76" ht="15.75" customHeight="1">
      <c r="C315" s="45"/>
      <c r="D315" s="102"/>
      <c r="E315" s="10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  <c r="AF315" s="93"/>
      <c r="AG315" s="93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  <c r="AR315" s="104"/>
      <c r="AS315" s="104"/>
      <c r="AT315" s="104"/>
      <c r="AU315" s="104"/>
      <c r="AV315" s="104"/>
      <c r="AW315" s="104"/>
      <c r="AX315" s="104"/>
      <c r="AY315" s="104"/>
      <c r="AZ315" s="104"/>
      <c r="BA315" s="104"/>
      <c r="BB315" s="104"/>
      <c r="BC315" s="104"/>
      <c r="BD315" s="104"/>
    </row>
    <row r="316" spans="3:76" ht="15" customHeight="1">
      <c r="C316" s="45"/>
      <c r="D316" s="51" t="s">
        <v>162</v>
      </c>
      <c r="E316" s="92"/>
      <c r="F316" s="9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94"/>
    </row>
    <row r="317" spans="3:76" ht="24" customHeight="1">
      <c r="C317" s="45"/>
      <c r="D317" s="350" t="s">
        <v>33</v>
      </c>
      <c r="E317" s="350" t="s">
        <v>191</v>
      </c>
      <c r="F317" s="350" t="s">
        <v>192</v>
      </c>
      <c r="G317" s="347" t="s">
        <v>160</v>
      </c>
      <c r="H317" s="339" t="s">
        <v>265</v>
      </c>
      <c r="I317" s="337"/>
      <c r="J317" s="337"/>
      <c r="K317" s="347" t="s">
        <v>230</v>
      </c>
      <c r="L317" s="339" t="s">
        <v>239</v>
      </c>
      <c r="M317" s="339" t="s">
        <v>282</v>
      </c>
      <c r="N317" s="337"/>
      <c r="O317" s="347" t="s">
        <v>240</v>
      </c>
      <c r="P317" s="348"/>
      <c r="Q317" s="187"/>
      <c r="R317" s="352" t="s">
        <v>266</v>
      </c>
      <c r="S317" s="339" t="s">
        <v>250</v>
      </c>
      <c r="T317" s="339" t="s">
        <v>259</v>
      </c>
      <c r="U317" s="339" t="s">
        <v>260</v>
      </c>
      <c r="V317" s="339" t="s">
        <v>261</v>
      </c>
      <c r="W317" s="337"/>
      <c r="X317" s="337"/>
      <c r="Y317" s="337"/>
      <c r="Z317" s="337"/>
      <c r="AA317" s="337"/>
      <c r="AB317" s="337"/>
      <c r="AC317" s="339" t="s">
        <v>265</v>
      </c>
      <c r="AD317" s="337"/>
      <c r="AE317" s="337"/>
      <c r="AF317" s="337"/>
      <c r="AG317" s="337"/>
      <c r="AH317" s="187"/>
      <c r="AI317" s="352" t="s">
        <v>267</v>
      </c>
      <c r="AJ317" s="347" t="s">
        <v>158</v>
      </c>
      <c r="AK317" s="339" t="s">
        <v>312</v>
      </c>
      <c r="AL317" s="339" t="s">
        <v>313</v>
      </c>
      <c r="AM317" s="339" t="s">
        <v>314</v>
      </c>
      <c r="AN317" s="339" t="s">
        <v>315</v>
      </c>
      <c r="AO317" s="339" t="s">
        <v>316</v>
      </c>
      <c r="AP317" s="339" t="s">
        <v>317</v>
      </c>
      <c r="AQ317" s="339" t="s">
        <v>318</v>
      </c>
      <c r="AR317" s="339" t="s">
        <v>319</v>
      </c>
      <c r="AS317" s="339" t="s">
        <v>279</v>
      </c>
      <c r="AT317" s="339" t="s">
        <v>344</v>
      </c>
      <c r="AU317" s="339" t="s">
        <v>345</v>
      </c>
      <c r="AV317" s="339" t="s">
        <v>346</v>
      </c>
      <c r="AW317" s="339" t="s">
        <v>290</v>
      </c>
      <c r="AX317" s="336" t="s">
        <v>291</v>
      </c>
      <c r="AY317" s="341" t="s">
        <v>296</v>
      </c>
      <c r="AZ317" s="342"/>
      <c r="BA317" s="342"/>
      <c r="BB317" s="342"/>
      <c r="BC317" s="343" t="s">
        <v>299</v>
      </c>
      <c r="BD317" s="344"/>
      <c r="BE317" s="94"/>
    </row>
    <row r="318" spans="3:76" ht="135">
      <c r="C318" s="45"/>
      <c r="D318" s="351"/>
      <c r="E318" s="351"/>
      <c r="F318" s="351"/>
      <c r="G318" s="349"/>
      <c r="H318" s="241" t="s">
        <v>154</v>
      </c>
      <c r="I318" s="241" t="s">
        <v>155</v>
      </c>
      <c r="J318" s="241" t="s">
        <v>156</v>
      </c>
      <c r="K318" s="349"/>
      <c r="L318" s="340"/>
      <c r="M318" s="241" t="s">
        <v>283</v>
      </c>
      <c r="N318" s="241" t="s">
        <v>284</v>
      </c>
      <c r="O318" s="241" t="s">
        <v>257</v>
      </c>
      <c r="P318" s="241" t="s">
        <v>285</v>
      </c>
      <c r="Q318" s="242"/>
      <c r="R318" s="353"/>
      <c r="S318" s="340"/>
      <c r="T318" s="340"/>
      <c r="U318" s="340"/>
      <c r="V318" s="241" t="s">
        <v>154</v>
      </c>
      <c r="W318" s="241" t="s">
        <v>155</v>
      </c>
      <c r="X318" s="241" t="s">
        <v>156</v>
      </c>
      <c r="Y318" s="241" t="s">
        <v>262</v>
      </c>
      <c r="Z318" s="241" t="s">
        <v>156</v>
      </c>
      <c r="AA318" s="241" t="s">
        <v>263</v>
      </c>
      <c r="AB318" s="241" t="s">
        <v>264</v>
      </c>
      <c r="AC318" s="241" t="s">
        <v>154</v>
      </c>
      <c r="AD318" s="241" t="s">
        <v>155</v>
      </c>
      <c r="AE318" s="241" t="s">
        <v>156</v>
      </c>
      <c r="AF318" s="241" t="s">
        <v>262</v>
      </c>
      <c r="AG318" s="241" t="s">
        <v>156</v>
      </c>
      <c r="AH318" s="242"/>
      <c r="AI318" s="353"/>
      <c r="AJ318" s="349"/>
      <c r="AK318" s="340"/>
      <c r="AL318" s="340"/>
      <c r="AM318" s="340"/>
      <c r="AN318" s="340"/>
      <c r="AO318" s="340"/>
      <c r="AP318" s="340"/>
      <c r="AQ318" s="340"/>
      <c r="AR318" s="340"/>
      <c r="AS318" s="340"/>
      <c r="AT318" s="340"/>
      <c r="AU318" s="340"/>
      <c r="AV318" s="340"/>
      <c r="AW318" s="340"/>
      <c r="AX318" s="338"/>
      <c r="AY318" s="257" t="s">
        <v>294</v>
      </c>
      <c r="AZ318" s="257" t="s">
        <v>295</v>
      </c>
      <c r="BA318" s="241" t="s">
        <v>297</v>
      </c>
      <c r="BB318" s="241" t="s">
        <v>298</v>
      </c>
      <c r="BC318" s="245" t="s">
        <v>299</v>
      </c>
      <c r="BD318" s="245" t="s">
        <v>300</v>
      </c>
      <c r="BE318" s="94"/>
    </row>
    <row r="319" spans="3:76" ht="12.75" customHeight="1" thickBot="1">
      <c r="C319" s="45"/>
      <c r="D319" s="101"/>
      <c r="E319" s="101"/>
      <c r="F319" s="101"/>
      <c r="G319" s="176" t="s">
        <v>138</v>
      </c>
      <c r="H319" s="215"/>
      <c r="I319" s="215"/>
      <c r="J319" s="215"/>
      <c r="K319" s="215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  <c r="W319" s="215"/>
      <c r="X319" s="215"/>
      <c r="Y319" s="215"/>
      <c r="Z319" s="215"/>
      <c r="AA319" s="215"/>
      <c r="AB319" s="215"/>
      <c r="AC319" s="215"/>
      <c r="AD319" s="215"/>
      <c r="AE319" s="215"/>
      <c r="AF319" s="215"/>
      <c r="AG319" s="215"/>
      <c r="AH319" s="215"/>
      <c r="AI319" s="215"/>
      <c r="AJ319" s="248" t="s">
        <v>138</v>
      </c>
      <c r="AK319" s="248"/>
      <c r="AL319" s="248"/>
      <c r="AM319" s="248"/>
      <c r="AN319" s="248"/>
      <c r="AO319" s="248"/>
      <c r="AP319" s="248"/>
      <c r="AQ319" s="248"/>
      <c r="AR319" s="248"/>
      <c r="AS319" s="95">
        <f>SUMIF($BE320:$BE355,"&lt;&gt;1",AS320:AS355)</f>
        <v>48958.66</v>
      </c>
      <c r="AT319" s="95">
        <f>SUMIF($BE320:$BE355,"&lt;&gt;1",AT320:AT355)</f>
        <v>7780</v>
      </c>
      <c r="AU319" s="95">
        <f>SUMIF($BE320:$BE355,"&lt;&gt;1",AU320:AU355)</f>
        <v>1261.79</v>
      </c>
      <c r="AV319" s="95">
        <f>SUMIF($BE320:$BE355,"&lt;&gt;1",AV320:AV355)</f>
        <v>9741.7900040000004</v>
      </c>
      <c r="AW319" s="95">
        <f>SUMIF($BE320:$BE355,"&lt;&gt;1",AW320:AW355)</f>
        <v>-1961.790004</v>
      </c>
      <c r="AX319" s="258"/>
      <c r="AY319" s="220"/>
      <c r="AZ319" s="220"/>
      <c r="BA319" s="220"/>
      <c r="BB319" s="220"/>
      <c r="BC319" s="220"/>
      <c r="BD319" s="220"/>
      <c r="BE319" s="94"/>
    </row>
    <row r="320" spans="3:76" s="47" customFormat="1" ht="11.25" hidden="1" customHeight="1">
      <c r="C320" s="45"/>
      <c r="D320" s="93">
        <v>0</v>
      </c>
      <c r="E320" s="93"/>
      <c r="F320" s="93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100"/>
      <c r="AG320" s="100"/>
      <c r="AH320" s="10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  <c r="AT320" s="100"/>
      <c r="AU320" s="100"/>
      <c r="AV320" s="100"/>
      <c r="AW320" s="100"/>
      <c r="AX320" s="100"/>
      <c r="AY320" s="100"/>
      <c r="AZ320" s="100"/>
      <c r="BA320" s="100"/>
      <c r="BB320" s="100"/>
      <c r="BC320" s="100"/>
      <c r="BD320" s="100"/>
      <c r="BE320" s="94"/>
    </row>
    <row r="321" spans="3:76" ht="11.25" customHeight="1">
      <c r="C321" s="282"/>
      <c r="D321" s="354">
        <v>1</v>
      </c>
      <c r="E321" s="356" t="s">
        <v>618</v>
      </c>
      <c r="F321" s="356" t="s">
        <v>619</v>
      </c>
      <c r="G321" s="356" t="s">
        <v>737</v>
      </c>
      <c r="H321" s="356" t="s">
        <v>621</v>
      </c>
      <c r="I321" s="356" t="s">
        <v>621</v>
      </c>
      <c r="J321" s="356" t="s">
        <v>622</v>
      </c>
      <c r="K321" s="370">
        <v>1</v>
      </c>
      <c r="L321" s="370">
        <v>2019</v>
      </c>
      <c r="M321" s="372" t="s">
        <v>190</v>
      </c>
      <c r="N321" s="372">
        <v>2019</v>
      </c>
      <c r="O321" s="360">
        <v>100</v>
      </c>
      <c r="P321" s="362">
        <v>0</v>
      </c>
      <c r="Q321" s="148"/>
      <c r="R321" s="147"/>
      <c r="S321" s="147"/>
      <c r="T321" s="147"/>
      <c r="U321" s="147"/>
      <c r="V321" s="147"/>
      <c r="W321" s="147"/>
      <c r="X321" s="147"/>
      <c r="Y321" s="147"/>
      <c r="Z321" s="147"/>
      <c r="AA321" s="147"/>
      <c r="AB321" s="147"/>
      <c r="AC321" s="147"/>
      <c r="AD321" s="147"/>
      <c r="AE321" s="147"/>
      <c r="AF321" s="147"/>
      <c r="AG321" s="147"/>
      <c r="AH321" s="147"/>
      <c r="AI321" s="147"/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201"/>
      <c r="BF321" s="200"/>
      <c r="BG321" s="200"/>
      <c r="BH321" s="200"/>
      <c r="BI321" s="200"/>
      <c r="BJ321" s="200"/>
      <c r="BK321" s="200"/>
    </row>
    <row r="322" spans="3:76" ht="11.25" customHeight="1">
      <c r="C322" s="282"/>
      <c r="D322" s="355"/>
      <c r="E322" s="357"/>
      <c r="F322" s="357"/>
      <c r="G322" s="357"/>
      <c r="H322" s="357"/>
      <c r="I322" s="357"/>
      <c r="J322" s="357"/>
      <c r="K322" s="371"/>
      <c r="L322" s="371"/>
      <c r="M322" s="373"/>
      <c r="N322" s="373"/>
      <c r="O322" s="361"/>
      <c r="P322" s="363"/>
      <c r="Q322" s="364"/>
      <c r="R322" s="366">
        <v>1</v>
      </c>
      <c r="S322" s="368" t="s">
        <v>664</v>
      </c>
      <c r="T322" s="368"/>
      <c r="U322" s="368"/>
      <c r="V322" s="368"/>
      <c r="W322" s="368"/>
      <c r="X322" s="368"/>
      <c r="Y322" s="368"/>
      <c r="Z322" s="368"/>
      <c r="AA322" s="368"/>
      <c r="AB322" s="368"/>
      <c r="AC322" s="368"/>
      <c r="AD322" s="368"/>
      <c r="AE322" s="368"/>
      <c r="AF322" s="368"/>
      <c r="AG322" s="368"/>
      <c r="AH322" s="184"/>
      <c r="AI322" s="191"/>
      <c r="AJ322" s="190"/>
      <c r="AK322" s="190"/>
      <c r="AL322" s="190"/>
      <c r="AM322" s="190"/>
      <c r="AN322" s="190"/>
      <c r="AO322" s="190"/>
      <c r="AP322" s="190"/>
      <c r="AQ322" s="190"/>
      <c r="AR322" s="190"/>
      <c r="AS322" s="149"/>
      <c r="AT322" s="149"/>
      <c r="AU322" s="149"/>
      <c r="AV322" s="149"/>
      <c r="AW322" s="149"/>
      <c r="AX322" s="149"/>
      <c r="AY322" s="100"/>
      <c r="AZ322" s="100"/>
      <c r="BA322" s="100"/>
      <c r="BB322" s="100"/>
      <c r="BC322" s="100"/>
      <c r="BD322" s="100"/>
      <c r="BE322" s="201"/>
      <c r="BF322" s="216"/>
      <c r="BG322" s="216"/>
      <c r="BH322" s="216"/>
      <c r="BI322" s="200"/>
      <c r="BJ322" s="216"/>
      <c r="BK322" s="216"/>
      <c r="BL322" s="216"/>
      <c r="BM322" s="216"/>
      <c r="BN322" s="216"/>
    </row>
    <row r="323" spans="3:76" ht="15" customHeight="1" thickBot="1">
      <c r="C323" s="282"/>
      <c r="D323" s="355"/>
      <c r="E323" s="357"/>
      <c r="F323" s="357"/>
      <c r="G323" s="357"/>
      <c r="H323" s="357"/>
      <c r="I323" s="357"/>
      <c r="J323" s="357"/>
      <c r="K323" s="371"/>
      <c r="L323" s="371"/>
      <c r="M323" s="373"/>
      <c r="N323" s="373"/>
      <c r="O323" s="361"/>
      <c r="P323" s="363"/>
      <c r="Q323" s="365"/>
      <c r="R323" s="367"/>
      <c r="S323" s="369"/>
      <c r="T323" s="369"/>
      <c r="U323" s="369"/>
      <c r="V323" s="369"/>
      <c r="W323" s="369"/>
      <c r="X323" s="369"/>
      <c r="Y323" s="369"/>
      <c r="Z323" s="369"/>
      <c r="AA323" s="369"/>
      <c r="AB323" s="369"/>
      <c r="AC323" s="369"/>
      <c r="AD323" s="369"/>
      <c r="AE323" s="369"/>
      <c r="AF323" s="369"/>
      <c r="AG323" s="369"/>
      <c r="AH323" s="172"/>
      <c r="AI323" s="189" t="s">
        <v>241</v>
      </c>
      <c r="AJ323" s="238" t="s">
        <v>217</v>
      </c>
      <c r="AK323" s="276" t="s">
        <v>17</v>
      </c>
      <c r="AL323" s="276" t="s">
        <v>694</v>
      </c>
      <c r="AM323" s="276" t="s">
        <v>551</v>
      </c>
      <c r="AN323" s="276" t="s">
        <v>695</v>
      </c>
      <c r="AO323" s="276" t="s">
        <v>696</v>
      </c>
      <c r="AP323" s="276" t="s">
        <v>697</v>
      </c>
      <c r="AQ323" s="276">
        <v>316</v>
      </c>
      <c r="AR323" s="276" t="s">
        <v>698</v>
      </c>
      <c r="AS323" s="97">
        <v>4360</v>
      </c>
      <c r="AT323" s="173">
        <v>0</v>
      </c>
      <c r="AU323" s="173">
        <v>0</v>
      </c>
      <c r="AV323" s="146">
        <v>0</v>
      </c>
      <c r="AW323" s="173">
        <f>AT323-AV323</f>
        <v>0</v>
      </c>
      <c r="AX323" s="173">
        <f>AV323-AT323</f>
        <v>0</v>
      </c>
      <c r="AY323" s="174"/>
      <c r="AZ323" s="174"/>
      <c r="BA323" s="224"/>
      <c r="BB323" s="174"/>
      <c r="BC323" s="225"/>
      <c r="BD323" s="298" t="s">
        <v>151</v>
      </c>
      <c r="BE323" s="201">
        <v>0</v>
      </c>
      <c r="BF323" s="216"/>
      <c r="BG323" s="216"/>
      <c r="BI323" s="199" t="str">
        <f>AJ323 &amp; BE323</f>
        <v>Прибыль направляемая на инвестиции0</v>
      </c>
      <c r="BJ323" s="216"/>
      <c r="BK323" s="216"/>
      <c r="BL323" s="216"/>
      <c r="BM323" s="216"/>
      <c r="BX323" s="199" t="str">
        <f>AJ323 &amp; AK323</f>
        <v>Прибыль направляемая на инвестициида</v>
      </c>
    </row>
    <row r="324" spans="3:76" ht="11.25" customHeight="1">
      <c r="C324" s="282"/>
      <c r="D324" s="354">
        <v>2</v>
      </c>
      <c r="E324" s="356" t="s">
        <v>618</v>
      </c>
      <c r="F324" s="356" t="s">
        <v>619</v>
      </c>
      <c r="G324" s="356" t="s">
        <v>738</v>
      </c>
      <c r="H324" s="356" t="s">
        <v>621</v>
      </c>
      <c r="I324" s="356" t="s">
        <v>621</v>
      </c>
      <c r="J324" s="356" t="s">
        <v>622</v>
      </c>
      <c r="K324" s="370">
        <v>0</v>
      </c>
      <c r="L324" s="370">
        <v>2031</v>
      </c>
      <c r="M324" s="372" t="s">
        <v>190</v>
      </c>
      <c r="N324" s="372">
        <v>2031</v>
      </c>
      <c r="O324" s="360">
        <v>0</v>
      </c>
      <c r="P324" s="362">
        <v>0</v>
      </c>
      <c r="Q324" s="148"/>
      <c r="R324" s="147"/>
      <c r="S324" s="147"/>
      <c r="T324" s="147"/>
      <c r="U324" s="147"/>
      <c r="V324" s="147"/>
      <c r="W324" s="147"/>
      <c r="X324" s="147"/>
      <c r="Y324" s="147"/>
      <c r="Z324" s="147"/>
      <c r="AA324" s="147"/>
      <c r="AB324" s="147"/>
      <c r="AC324" s="147"/>
      <c r="AD324" s="147"/>
      <c r="AE324" s="147"/>
      <c r="AF324" s="147"/>
      <c r="AG324" s="147"/>
      <c r="AH324" s="147"/>
      <c r="AI324" s="147"/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47"/>
      <c r="BB324" s="147"/>
      <c r="BC324" s="147"/>
      <c r="BD324" s="147"/>
      <c r="BE324" s="201"/>
      <c r="BF324" s="200"/>
      <c r="BG324" s="200"/>
      <c r="BH324" s="200"/>
      <c r="BI324" s="200"/>
      <c r="BJ324" s="200"/>
      <c r="BK324" s="200"/>
    </row>
    <row r="325" spans="3:76" ht="11.25" customHeight="1">
      <c r="C325" s="282"/>
      <c r="D325" s="355"/>
      <c r="E325" s="357"/>
      <c r="F325" s="357"/>
      <c r="G325" s="357"/>
      <c r="H325" s="357"/>
      <c r="I325" s="357"/>
      <c r="J325" s="357"/>
      <c r="K325" s="371"/>
      <c r="L325" s="371"/>
      <c r="M325" s="373"/>
      <c r="N325" s="373"/>
      <c r="O325" s="361"/>
      <c r="P325" s="363"/>
      <c r="Q325" s="364"/>
      <c r="R325" s="366">
        <v>1</v>
      </c>
      <c r="S325" s="368" t="s">
        <v>664</v>
      </c>
      <c r="T325" s="368"/>
      <c r="U325" s="368"/>
      <c r="V325" s="368"/>
      <c r="W325" s="368"/>
      <c r="X325" s="368"/>
      <c r="Y325" s="368"/>
      <c r="Z325" s="368"/>
      <c r="AA325" s="368"/>
      <c r="AB325" s="368"/>
      <c r="AC325" s="368"/>
      <c r="AD325" s="368"/>
      <c r="AE325" s="368"/>
      <c r="AF325" s="368"/>
      <c r="AG325" s="368"/>
      <c r="AH325" s="184"/>
      <c r="AI325" s="191"/>
      <c r="AJ325" s="190"/>
      <c r="AK325" s="190"/>
      <c r="AL325" s="190"/>
      <c r="AM325" s="190"/>
      <c r="AN325" s="190"/>
      <c r="AO325" s="190"/>
      <c r="AP325" s="190"/>
      <c r="AQ325" s="190"/>
      <c r="AR325" s="190"/>
      <c r="AS325" s="149"/>
      <c r="AT325" s="149"/>
      <c r="AU325" s="149"/>
      <c r="AV325" s="149"/>
      <c r="AW325" s="149"/>
      <c r="AX325" s="149"/>
      <c r="AY325" s="100"/>
      <c r="AZ325" s="100"/>
      <c r="BA325" s="100"/>
      <c r="BB325" s="100"/>
      <c r="BC325" s="100"/>
      <c r="BD325" s="100"/>
      <c r="BE325" s="201"/>
      <c r="BF325" s="216"/>
      <c r="BG325" s="216"/>
      <c r="BH325" s="216"/>
      <c r="BI325" s="200"/>
      <c r="BJ325" s="216"/>
      <c r="BK325" s="216"/>
      <c r="BL325" s="216"/>
      <c r="BM325" s="216"/>
      <c r="BN325" s="216"/>
    </row>
    <row r="326" spans="3:76" ht="15" customHeight="1" thickBot="1">
      <c r="C326" s="282"/>
      <c r="D326" s="355"/>
      <c r="E326" s="357"/>
      <c r="F326" s="357"/>
      <c r="G326" s="357"/>
      <c r="H326" s="357"/>
      <c r="I326" s="357"/>
      <c r="J326" s="357"/>
      <c r="K326" s="371"/>
      <c r="L326" s="371"/>
      <c r="M326" s="373"/>
      <c r="N326" s="373"/>
      <c r="O326" s="361"/>
      <c r="P326" s="363"/>
      <c r="Q326" s="365"/>
      <c r="R326" s="367"/>
      <c r="S326" s="369"/>
      <c r="T326" s="369"/>
      <c r="U326" s="369"/>
      <c r="V326" s="369"/>
      <c r="W326" s="369"/>
      <c r="X326" s="369"/>
      <c r="Y326" s="369"/>
      <c r="Z326" s="369"/>
      <c r="AA326" s="369"/>
      <c r="AB326" s="369"/>
      <c r="AC326" s="369"/>
      <c r="AD326" s="369"/>
      <c r="AE326" s="369"/>
      <c r="AF326" s="369"/>
      <c r="AG326" s="369"/>
      <c r="AH326" s="172"/>
      <c r="AI326" s="189" t="s">
        <v>241</v>
      </c>
      <c r="AJ326" s="238" t="s">
        <v>217</v>
      </c>
      <c r="AK326" s="276" t="s">
        <v>17</v>
      </c>
      <c r="AL326" s="276" t="s">
        <v>694</v>
      </c>
      <c r="AM326" s="276" t="s">
        <v>551</v>
      </c>
      <c r="AN326" s="276" t="s">
        <v>695</v>
      </c>
      <c r="AO326" s="276" t="s">
        <v>696</v>
      </c>
      <c r="AP326" s="276" t="s">
        <v>697</v>
      </c>
      <c r="AQ326" s="276">
        <v>316</v>
      </c>
      <c r="AR326" s="276" t="s">
        <v>698</v>
      </c>
      <c r="AS326" s="97">
        <v>0</v>
      </c>
      <c r="AT326" s="173">
        <v>0</v>
      </c>
      <c r="AU326" s="173">
        <v>0</v>
      </c>
      <c r="AV326" s="146">
        <v>0</v>
      </c>
      <c r="AW326" s="173">
        <f>AT326-AV326</f>
        <v>0</v>
      </c>
      <c r="AX326" s="173">
        <f>AV326-AT326</f>
        <v>0</v>
      </c>
      <c r="AY326" s="174"/>
      <c r="AZ326" s="174"/>
      <c r="BA326" s="224"/>
      <c r="BB326" s="174"/>
      <c r="BC326" s="225"/>
      <c r="BD326" s="298" t="s">
        <v>151</v>
      </c>
      <c r="BE326" s="201">
        <v>0</v>
      </c>
      <c r="BF326" s="216"/>
      <c r="BG326" s="216"/>
      <c r="BI326" s="199" t="str">
        <f>AJ326 &amp; BE326</f>
        <v>Прибыль направляемая на инвестиции0</v>
      </c>
      <c r="BJ326" s="216"/>
      <c r="BK326" s="216"/>
      <c r="BL326" s="216"/>
      <c r="BM326" s="216"/>
      <c r="BX326" s="199" t="str">
        <f>AJ326 &amp; AK326</f>
        <v>Прибыль направляемая на инвестициида</v>
      </c>
    </row>
    <row r="327" spans="3:76" ht="11.25" customHeight="1">
      <c r="C327" s="282"/>
      <c r="D327" s="354">
        <v>3</v>
      </c>
      <c r="E327" s="356" t="s">
        <v>618</v>
      </c>
      <c r="F327" s="356" t="s">
        <v>619</v>
      </c>
      <c r="G327" s="356" t="s">
        <v>739</v>
      </c>
      <c r="H327" s="356" t="s">
        <v>621</v>
      </c>
      <c r="I327" s="356" t="s">
        <v>621</v>
      </c>
      <c r="J327" s="356" t="s">
        <v>622</v>
      </c>
      <c r="K327" s="370">
        <v>1</v>
      </c>
      <c r="L327" s="370">
        <v>2019</v>
      </c>
      <c r="M327" s="372" t="s">
        <v>190</v>
      </c>
      <c r="N327" s="372">
        <v>2019</v>
      </c>
      <c r="O327" s="360">
        <v>100</v>
      </c>
      <c r="P327" s="362">
        <v>0</v>
      </c>
      <c r="Q327" s="148"/>
      <c r="R327" s="147"/>
      <c r="S327" s="147"/>
      <c r="T327" s="147"/>
      <c r="U327" s="147"/>
      <c r="V327" s="147"/>
      <c r="W327" s="147"/>
      <c r="X327" s="147"/>
      <c r="Y327" s="147"/>
      <c r="Z327" s="147"/>
      <c r="AA327" s="147"/>
      <c r="AB327" s="147"/>
      <c r="AC327" s="147"/>
      <c r="AD327" s="147"/>
      <c r="AE327" s="147"/>
      <c r="AF327" s="147"/>
      <c r="AG327" s="147"/>
      <c r="AH327" s="147"/>
      <c r="AI327" s="147"/>
      <c r="AJ327" s="147"/>
      <c r="AK327" s="147"/>
      <c r="AL327" s="147"/>
      <c r="AM327" s="147"/>
      <c r="AN327" s="147"/>
      <c r="AO327" s="147"/>
      <c r="AP327" s="147"/>
      <c r="AQ327" s="147"/>
      <c r="AR327" s="147"/>
      <c r="AS327" s="147"/>
      <c r="AT327" s="147"/>
      <c r="AU327" s="147"/>
      <c r="AV327" s="147"/>
      <c r="AW327" s="147"/>
      <c r="AX327" s="147"/>
      <c r="AY327" s="147"/>
      <c r="AZ327" s="147"/>
      <c r="BA327" s="147"/>
      <c r="BB327" s="147"/>
      <c r="BC327" s="147"/>
      <c r="BD327" s="147"/>
      <c r="BE327" s="201"/>
      <c r="BF327" s="200"/>
      <c r="BG327" s="200"/>
      <c r="BH327" s="200"/>
      <c r="BI327" s="200"/>
      <c r="BJ327" s="200"/>
      <c r="BK327" s="200"/>
    </row>
    <row r="328" spans="3:76" ht="11.25" customHeight="1">
      <c r="C328" s="282"/>
      <c r="D328" s="355"/>
      <c r="E328" s="357"/>
      <c r="F328" s="357"/>
      <c r="G328" s="357"/>
      <c r="H328" s="357"/>
      <c r="I328" s="357"/>
      <c r="J328" s="357"/>
      <c r="K328" s="371"/>
      <c r="L328" s="371"/>
      <c r="M328" s="373"/>
      <c r="N328" s="373"/>
      <c r="O328" s="361"/>
      <c r="P328" s="363"/>
      <c r="Q328" s="364"/>
      <c r="R328" s="366">
        <v>1</v>
      </c>
      <c r="S328" s="368" t="s">
        <v>664</v>
      </c>
      <c r="T328" s="368"/>
      <c r="U328" s="368"/>
      <c r="V328" s="368"/>
      <c r="W328" s="368"/>
      <c r="X328" s="368"/>
      <c r="Y328" s="368"/>
      <c r="Z328" s="368"/>
      <c r="AA328" s="368"/>
      <c r="AB328" s="368"/>
      <c r="AC328" s="368"/>
      <c r="AD328" s="368"/>
      <c r="AE328" s="368"/>
      <c r="AF328" s="368"/>
      <c r="AG328" s="368"/>
      <c r="AH328" s="184"/>
      <c r="AI328" s="191"/>
      <c r="AJ328" s="190"/>
      <c r="AK328" s="190"/>
      <c r="AL328" s="190"/>
      <c r="AM328" s="190"/>
      <c r="AN328" s="190"/>
      <c r="AO328" s="190"/>
      <c r="AP328" s="190"/>
      <c r="AQ328" s="190"/>
      <c r="AR328" s="190"/>
      <c r="AS328" s="149"/>
      <c r="AT328" s="149"/>
      <c r="AU328" s="149"/>
      <c r="AV328" s="149"/>
      <c r="AW328" s="149"/>
      <c r="AX328" s="149"/>
      <c r="AY328" s="100"/>
      <c r="AZ328" s="100"/>
      <c r="BA328" s="100"/>
      <c r="BB328" s="100"/>
      <c r="BC328" s="100"/>
      <c r="BD328" s="100"/>
      <c r="BE328" s="201"/>
      <c r="BF328" s="216"/>
      <c r="BG328" s="216"/>
      <c r="BH328" s="216"/>
      <c r="BI328" s="200"/>
      <c r="BJ328" s="216"/>
      <c r="BK328" s="216"/>
      <c r="BL328" s="216"/>
      <c r="BM328" s="216"/>
      <c r="BN328" s="216"/>
    </row>
    <row r="329" spans="3:76" ht="15" customHeight="1" thickBot="1">
      <c r="C329" s="282"/>
      <c r="D329" s="355"/>
      <c r="E329" s="357"/>
      <c r="F329" s="357"/>
      <c r="G329" s="357"/>
      <c r="H329" s="357"/>
      <c r="I329" s="357"/>
      <c r="J329" s="357"/>
      <c r="K329" s="371"/>
      <c r="L329" s="371"/>
      <c r="M329" s="373"/>
      <c r="N329" s="373"/>
      <c r="O329" s="361"/>
      <c r="P329" s="363"/>
      <c r="Q329" s="365"/>
      <c r="R329" s="367"/>
      <c r="S329" s="369"/>
      <c r="T329" s="369"/>
      <c r="U329" s="369"/>
      <c r="V329" s="369"/>
      <c r="W329" s="369"/>
      <c r="X329" s="369"/>
      <c r="Y329" s="369"/>
      <c r="Z329" s="369"/>
      <c r="AA329" s="369"/>
      <c r="AB329" s="369"/>
      <c r="AC329" s="369"/>
      <c r="AD329" s="369"/>
      <c r="AE329" s="369"/>
      <c r="AF329" s="369"/>
      <c r="AG329" s="369"/>
      <c r="AH329" s="172"/>
      <c r="AI329" s="189" t="s">
        <v>241</v>
      </c>
      <c r="AJ329" s="238" t="s">
        <v>217</v>
      </c>
      <c r="AK329" s="276" t="s">
        <v>17</v>
      </c>
      <c r="AL329" s="276" t="s">
        <v>694</v>
      </c>
      <c r="AM329" s="276" t="s">
        <v>551</v>
      </c>
      <c r="AN329" s="276" t="s">
        <v>695</v>
      </c>
      <c r="AO329" s="276" t="s">
        <v>696</v>
      </c>
      <c r="AP329" s="276" t="s">
        <v>697</v>
      </c>
      <c r="AQ329" s="276">
        <v>316</v>
      </c>
      <c r="AR329" s="276" t="s">
        <v>698</v>
      </c>
      <c r="AS329" s="97">
        <v>5540</v>
      </c>
      <c r="AT329" s="173">
        <v>0</v>
      </c>
      <c r="AU329" s="173">
        <v>0</v>
      </c>
      <c r="AV329" s="146">
        <v>0</v>
      </c>
      <c r="AW329" s="173">
        <f>AT329-AV329</f>
        <v>0</v>
      </c>
      <c r="AX329" s="173">
        <f>AV329-AT329</f>
        <v>0</v>
      </c>
      <c r="AY329" s="174"/>
      <c r="AZ329" s="174"/>
      <c r="BA329" s="224"/>
      <c r="BB329" s="174"/>
      <c r="BC329" s="225"/>
      <c r="BD329" s="298" t="s">
        <v>151</v>
      </c>
      <c r="BE329" s="201">
        <v>0</v>
      </c>
      <c r="BF329" s="216"/>
      <c r="BG329" s="216"/>
      <c r="BI329" s="199" t="str">
        <f>AJ329 &amp; BE329</f>
        <v>Прибыль направляемая на инвестиции0</v>
      </c>
      <c r="BJ329" s="216"/>
      <c r="BK329" s="216"/>
      <c r="BL329" s="216"/>
      <c r="BM329" s="216"/>
      <c r="BX329" s="199" t="str">
        <f>AJ329 &amp; AK329</f>
        <v>Прибыль направляемая на инвестициида</v>
      </c>
    </row>
    <row r="330" spans="3:76" ht="11.25" customHeight="1">
      <c r="C330" s="282"/>
      <c r="D330" s="354">
        <v>4</v>
      </c>
      <c r="E330" s="356" t="s">
        <v>618</v>
      </c>
      <c r="F330" s="356" t="s">
        <v>619</v>
      </c>
      <c r="G330" s="356" t="s">
        <v>740</v>
      </c>
      <c r="H330" s="356" t="s">
        <v>621</v>
      </c>
      <c r="I330" s="356" t="s">
        <v>621</v>
      </c>
      <c r="J330" s="356" t="s">
        <v>622</v>
      </c>
      <c r="K330" s="370">
        <v>3</v>
      </c>
      <c r="L330" s="370">
        <v>2021</v>
      </c>
      <c r="M330" s="372" t="s">
        <v>183</v>
      </c>
      <c r="N330" s="372">
        <v>2021</v>
      </c>
      <c r="O330" s="360">
        <v>50</v>
      </c>
      <c r="P330" s="362">
        <v>50</v>
      </c>
      <c r="Q330" s="148"/>
      <c r="R330" s="147"/>
      <c r="S330" s="147"/>
      <c r="T330" s="147"/>
      <c r="U330" s="147"/>
      <c r="V330" s="147"/>
      <c r="W330" s="147"/>
      <c r="X330" s="147"/>
      <c r="Y330" s="147"/>
      <c r="Z330" s="147"/>
      <c r="AA330" s="147"/>
      <c r="AB330" s="147"/>
      <c r="AC330" s="147"/>
      <c r="AD330" s="147"/>
      <c r="AE330" s="147"/>
      <c r="AF330" s="147"/>
      <c r="AG330" s="147"/>
      <c r="AH330" s="147"/>
      <c r="AI330" s="147"/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147"/>
      <c r="BC330" s="147"/>
      <c r="BD330" s="147"/>
      <c r="BE330" s="201"/>
      <c r="BF330" s="200"/>
      <c r="BG330" s="200"/>
      <c r="BH330" s="200"/>
      <c r="BI330" s="200"/>
      <c r="BJ330" s="200"/>
      <c r="BK330" s="200"/>
    </row>
    <row r="331" spans="3:76" ht="11.25" customHeight="1">
      <c r="C331" s="282"/>
      <c r="D331" s="355"/>
      <c r="E331" s="357"/>
      <c r="F331" s="357"/>
      <c r="G331" s="357"/>
      <c r="H331" s="357"/>
      <c r="I331" s="357"/>
      <c r="J331" s="357"/>
      <c r="K331" s="371"/>
      <c r="L331" s="371"/>
      <c r="M331" s="373"/>
      <c r="N331" s="373"/>
      <c r="O331" s="361"/>
      <c r="P331" s="363"/>
      <c r="Q331" s="364"/>
      <c r="R331" s="366">
        <v>1</v>
      </c>
      <c r="S331" s="368" t="s">
        <v>664</v>
      </c>
      <c r="T331" s="368"/>
      <c r="U331" s="368"/>
      <c r="V331" s="368"/>
      <c r="W331" s="368"/>
      <c r="X331" s="368"/>
      <c r="Y331" s="368"/>
      <c r="Z331" s="368"/>
      <c r="AA331" s="368"/>
      <c r="AB331" s="368"/>
      <c r="AC331" s="368"/>
      <c r="AD331" s="368"/>
      <c r="AE331" s="368"/>
      <c r="AF331" s="368"/>
      <c r="AG331" s="368"/>
      <c r="AH331" s="184"/>
      <c r="AI331" s="191"/>
      <c r="AJ331" s="190"/>
      <c r="AK331" s="190"/>
      <c r="AL331" s="190"/>
      <c r="AM331" s="190"/>
      <c r="AN331" s="190"/>
      <c r="AO331" s="190"/>
      <c r="AP331" s="190"/>
      <c r="AQ331" s="190"/>
      <c r="AR331" s="190"/>
      <c r="AS331" s="149"/>
      <c r="AT331" s="149"/>
      <c r="AU331" s="149"/>
      <c r="AV331" s="149"/>
      <c r="AW331" s="149"/>
      <c r="AX331" s="149"/>
      <c r="AY331" s="100"/>
      <c r="AZ331" s="100"/>
      <c r="BA331" s="100"/>
      <c r="BB331" s="100"/>
      <c r="BC331" s="100"/>
      <c r="BD331" s="100"/>
      <c r="BE331" s="201"/>
      <c r="BF331" s="216"/>
      <c r="BG331" s="216"/>
      <c r="BH331" s="216"/>
      <c r="BI331" s="200"/>
      <c r="BJ331" s="216"/>
      <c r="BK331" s="216"/>
      <c r="BL331" s="216"/>
      <c r="BM331" s="216"/>
      <c r="BN331" s="216"/>
    </row>
    <row r="332" spans="3:76" ht="15" customHeight="1" thickBot="1">
      <c r="C332" s="282"/>
      <c r="D332" s="355"/>
      <c r="E332" s="357"/>
      <c r="F332" s="357"/>
      <c r="G332" s="357"/>
      <c r="H332" s="357"/>
      <c r="I332" s="357"/>
      <c r="J332" s="357"/>
      <c r="K332" s="371"/>
      <c r="L332" s="371"/>
      <c r="M332" s="373"/>
      <c r="N332" s="373"/>
      <c r="O332" s="361"/>
      <c r="P332" s="363"/>
      <c r="Q332" s="365"/>
      <c r="R332" s="367"/>
      <c r="S332" s="369"/>
      <c r="T332" s="369"/>
      <c r="U332" s="369"/>
      <c r="V332" s="369"/>
      <c r="W332" s="369"/>
      <c r="X332" s="369"/>
      <c r="Y332" s="369"/>
      <c r="Z332" s="369"/>
      <c r="AA332" s="369"/>
      <c r="AB332" s="369"/>
      <c r="AC332" s="369"/>
      <c r="AD332" s="369"/>
      <c r="AE332" s="369"/>
      <c r="AF332" s="369"/>
      <c r="AG332" s="369"/>
      <c r="AH332" s="172"/>
      <c r="AI332" s="189" t="s">
        <v>241</v>
      </c>
      <c r="AJ332" s="238" t="s">
        <v>217</v>
      </c>
      <c r="AK332" s="276" t="s">
        <v>17</v>
      </c>
      <c r="AL332" s="276" t="s">
        <v>694</v>
      </c>
      <c r="AM332" s="276" t="s">
        <v>551</v>
      </c>
      <c r="AN332" s="276" t="s">
        <v>695</v>
      </c>
      <c r="AO332" s="276" t="s">
        <v>696</v>
      </c>
      <c r="AP332" s="276" t="s">
        <v>697</v>
      </c>
      <c r="AQ332" s="276">
        <v>316</v>
      </c>
      <c r="AR332" s="276" t="s">
        <v>698</v>
      </c>
      <c r="AS332" s="97">
        <v>7358</v>
      </c>
      <c r="AT332" s="173">
        <v>0</v>
      </c>
      <c r="AU332" s="173">
        <v>0</v>
      </c>
      <c r="AV332" s="146">
        <v>0</v>
      </c>
      <c r="AW332" s="173">
        <f>AT332-AV332</f>
        <v>0</v>
      </c>
      <c r="AX332" s="173">
        <f>AV332-AT332</f>
        <v>0</v>
      </c>
      <c r="AY332" s="174"/>
      <c r="AZ332" s="174"/>
      <c r="BA332" s="224"/>
      <c r="BB332" s="174"/>
      <c r="BC332" s="225"/>
      <c r="BD332" s="298" t="s">
        <v>151</v>
      </c>
      <c r="BE332" s="201">
        <v>0</v>
      </c>
      <c r="BF332" s="216"/>
      <c r="BG332" s="216"/>
      <c r="BI332" s="199" t="str">
        <f>AJ332 &amp; BE332</f>
        <v>Прибыль направляемая на инвестиции0</v>
      </c>
      <c r="BJ332" s="216"/>
      <c r="BK332" s="216"/>
      <c r="BL332" s="216"/>
      <c r="BM332" s="216"/>
      <c r="BX332" s="199" t="str">
        <f>AJ332 &amp; AK332</f>
        <v>Прибыль направляемая на инвестициида</v>
      </c>
    </row>
    <row r="333" spans="3:76" ht="11.25" customHeight="1">
      <c r="C333" s="282"/>
      <c r="D333" s="354">
        <v>5</v>
      </c>
      <c r="E333" s="356" t="s">
        <v>618</v>
      </c>
      <c r="F333" s="356" t="s">
        <v>619</v>
      </c>
      <c r="G333" s="356" t="s">
        <v>741</v>
      </c>
      <c r="H333" s="356" t="s">
        <v>621</v>
      </c>
      <c r="I333" s="356" t="s">
        <v>621</v>
      </c>
      <c r="J333" s="356" t="s">
        <v>622</v>
      </c>
      <c r="K333" s="370">
        <v>1</v>
      </c>
      <c r="L333" s="370">
        <v>2019</v>
      </c>
      <c r="M333" s="372" t="s">
        <v>184</v>
      </c>
      <c r="N333" s="372">
        <v>2020</v>
      </c>
      <c r="O333" s="360">
        <v>100</v>
      </c>
      <c r="P333" s="362">
        <v>100</v>
      </c>
      <c r="Q333" s="148"/>
      <c r="R333" s="147"/>
      <c r="S333" s="147"/>
      <c r="T333" s="147"/>
      <c r="U333" s="147"/>
      <c r="V333" s="147"/>
      <c r="W333" s="147"/>
      <c r="X333" s="147"/>
      <c r="Y333" s="147"/>
      <c r="Z333" s="147"/>
      <c r="AA333" s="147"/>
      <c r="AB333" s="147"/>
      <c r="AC333" s="147"/>
      <c r="AD333" s="147"/>
      <c r="AE333" s="147"/>
      <c r="AF333" s="147"/>
      <c r="AG333" s="147"/>
      <c r="AH333" s="147"/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147"/>
      <c r="BC333" s="147"/>
      <c r="BD333" s="147"/>
      <c r="BE333" s="201"/>
      <c r="BF333" s="200"/>
      <c r="BG333" s="200"/>
      <c r="BH333" s="200"/>
      <c r="BI333" s="200"/>
      <c r="BJ333" s="200"/>
      <c r="BK333" s="200"/>
    </row>
    <row r="334" spans="3:76" ht="11.25" customHeight="1">
      <c r="C334" s="282"/>
      <c r="D334" s="355"/>
      <c r="E334" s="357"/>
      <c r="F334" s="357"/>
      <c r="G334" s="357"/>
      <c r="H334" s="357"/>
      <c r="I334" s="357"/>
      <c r="J334" s="357"/>
      <c r="K334" s="371"/>
      <c r="L334" s="371"/>
      <c r="M334" s="373"/>
      <c r="N334" s="373"/>
      <c r="O334" s="361"/>
      <c r="P334" s="363"/>
      <c r="Q334" s="364"/>
      <c r="R334" s="366">
        <v>1</v>
      </c>
      <c r="S334" s="368" t="s">
        <v>664</v>
      </c>
      <c r="T334" s="368"/>
      <c r="U334" s="368"/>
      <c r="V334" s="368"/>
      <c r="W334" s="368"/>
      <c r="X334" s="368"/>
      <c r="Y334" s="368"/>
      <c r="Z334" s="368"/>
      <c r="AA334" s="368"/>
      <c r="AB334" s="368"/>
      <c r="AC334" s="368"/>
      <c r="AD334" s="368"/>
      <c r="AE334" s="368"/>
      <c r="AF334" s="368"/>
      <c r="AG334" s="368"/>
      <c r="AH334" s="184"/>
      <c r="AI334" s="191"/>
      <c r="AJ334" s="190"/>
      <c r="AK334" s="190"/>
      <c r="AL334" s="190"/>
      <c r="AM334" s="190"/>
      <c r="AN334" s="190"/>
      <c r="AO334" s="190"/>
      <c r="AP334" s="190"/>
      <c r="AQ334" s="190"/>
      <c r="AR334" s="190"/>
      <c r="AS334" s="149"/>
      <c r="AT334" s="149"/>
      <c r="AU334" s="149"/>
      <c r="AV334" s="149"/>
      <c r="AW334" s="149"/>
      <c r="AX334" s="149"/>
      <c r="AY334" s="100"/>
      <c r="AZ334" s="100"/>
      <c r="BA334" s="100"/>
      <c r="BB334" s="100"/>
      <c r="BC334" s="100"/>
      <c r="BD334" s="100"/>
      <c r="BE334" s="201"/>
      <c r="BF334" s="216"/>
      <c r="BG334" s="216"/>
      <c r="BH334" s="216"/>
      <c r="BI334" s="200"/>
      <c r="BJ334" s="216"/>
      <c r="BK334" s="216"/>
      <c r="BL334" s="216"/>
      <c r="BM334" s="216"/>
      <c r="BN334" s="216"/>
    </row>
    <row r="335" spans="3:76" ht="65.25" customHeight="1" thickBot="1">
      <c r="C335" s="282"/>
      <c r="D335" s="355"/>
      <c r="E335" s="357"/>
      <c r="F335" s="357"/>
      <c r="G335" s="357"/>
      <c r="H335" s="357"/>
      <c r="I335" s="357"/>
      <c r="J335" s="357"/>
      <c r="K335" s="371"/>
      <c r="L335" s="371"/>
      <c r="M335" s="373"/>
      <c r="N335" s="373"/>
      <c r="O335" s="361"/>
      <c r="P335" s="363"/>
      <c r="Q335" s="365"/>
      <c r="R335" s="367"/>
      <c r="S335" s="369"/>
      <c r="T335" s="369"/>
      <c r="U335" s="369"/>
      <c r="V335" s="369"/>
      <c r="W335" s="369"/>
      <c r="X335" s="369"/>
      <c r="Y335" s="369"/>
      <c r="Z335" s="369"/>
      <c r="AA335" s="369"/>
      <c r="AB335" s="369"/>
      <c r="AC335" s="369"/>
      <c r="AD335" s="369"/>
      <c r="AE335" s="369"/>
      <c r="AF335" s="369"/>
      <c r="AG335" s="369"/>
      <c r="AH335" s="172"/>
      <c r="AI335" s="189" t="s">
        <v>241</v>
      </c>
      <c r="AJ335" s="238" t="s">
        <v>217</v>
      </c>
      <c r="AK335" s="276" t="s">
        <v>17</v>
      </c>
      <c r="AL335" s="276" t="s">
        <v>694</v>
      </c>
      <c r="AM335" s="276" t="s">
        <v>551</v>
      </c>
      <c r="AN335" s="276" t="s">
        <v>695</v>
      </c>
      <c r="AO335" s="276" t="s">
        <v>696</v>
      </c>
      <c r="AP335" s="276" t="s">
        <v>697</v>
      </c>
      <c r="AQ335" s="276">
        <v>316</v>
      </c>
      <c r="AR335" s="276" t="s">
        <v>698</v>
      </c>
      <c r="AS335" s="97">
        <v>1280</v>
      </c>
      <c r="AT335" s="173">
        <v>0</v>
      </c>
      <c r="AU335" s="173">
        <v>1261.79</v>
      </c>
      <c r="AV335" s="146">
        <f>[1]ИП!$N$4117</f>
        <v>1261.79</v>
      </c>
      <c r="AW335" s="173">
        <f>AT335-AV335</f>
        <v>-1261.79</v>
      </c>
      <c r="AX335" s="173">
        <f>AV335-AT335</f>
        <v>1261.79</v>
      </c>
      <c r="AY335" s="174"/>
      <c r="AZ335" s="296"/>
      <c r="BA335" s="296" t="s">
        <v>752</v>
      </c>
      <c r="BB335" s="174">
        <f>AX335</f>
        <v>1261.79</v>
      </c>
      <c r="BC335" s="297" t="s">
        <v>753</v>
      </c>
      <c r="BD335" s="295" t="s">
        <v>762</v>
      </c>
      <c r="BE335" s="201">
        <v>0</v>
      </c>
      <c r="BF335" s="216"/>
      <c r="BG335" s="216"/>
      <c r="BI335" s="199" t="str">
        <f>AJ335 &amp; BE335</f>
        <v>Прибыль направляемая на инвестиции0</v>
      </c>
      <c r="BJ335" s="216"/>
      <c r="BK335" s="216"/>
      <c r="BL335" s="216"/>
      <c r="BM335" s="216"/>
      <c r="BX335" s="199" t="str">
        <f>AJ335 &amp; AK335</f>
        <v>Прибыль направляемая на инвестициида</v>
      </c>
    </row>
    <row r="336" spans="3:76" ht="11.25" customHeight="1">
      <c r="C336" s="282"/>
      <c r="D336" s="354">
        <v>6</v>
      </c>
      <c r="E336" s="356" t="s">
        <v>618</v>
      </c>
      <c r="F336" s="356" t="s">
        <v>619</v>
      </c>
      <c r="G336" s="356" t="s">
        <v>742</v>
      </c>
      <c r="H336" s="356" t="s">
        <v>621</v>
      </c>
      <c r="I336" s="356" t="s">
        <v>621</v>
      </c>
      <c r="J336" s="356" t="s">
        <v>622</v>
      </c>
      <c r="K336" s="370">
        <v>3</v>
      </c>
      <c r="L336" s="370">
        <v>2022</v>
      </c>
      <c r="M336" s="372" t="s">
        <v>190</v>
      </c>
      <c r="N336" s="372">
        <v>2022</v>
      </c>
      <c r="O336" s="360">
        <v>30</v>
      </c>
      <c r="P336" s="362">
        <v>30</v>
      </c>
      <c r="Q336" s="148"/>
      <c r="R336" s="147"/>
      <c r="S336" s="147"/>
      <c r="T336" s="147"/>
      <c r="U336" s="147"/>
      <c r="V336" s="147"/>
      <c r="W336" s="147"/>
      <c r="X336" s="147"/>
      <c r="Y336" s="147"/>
      <c r="Z336" s="147"/>
      <c r="AA336" s="147"/>
      <c r="AB336" s="147"/>
      <c r="AC336" s="147"/>
      <c r="AD336" s="147"/>
      <c r="AE336" s="147"/>
      <c r="AF336" s="147"/>
      <c r="AG336" s="147"/>
      <c r="AH336" s="147"/>
      <c r="AI336" s="147"/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147"/>
      <c r="BC336" s="147"/>
      <c r="BD336" s="147"/>
      <c r="BE336" s="201"/>
      <c r="BF336" s="200"/>
      <c r="BG336" s="200"/>
      <c r="BH336" s="200"/>
      <c r="BI336" s="200"/>
      <c r="BJ336" s="200"/>
      <c r="BK336" s="200"/>
    </row>
    <row r="337" spans="3:76" ht="11.25" customHeight="1">
      <c r="C337" s="282"/>
      <c r="D337" s="355"/>
      <c r="E337" s="357"/>
      <c r="F337" s="357"/>
      <c r="G337" s="357"/>
      <c r="H337" s="357"/>
      <c r="I337" s="357"/>
      <c r="J337" s="357"/>
      <c r="K337" s="371"/>
      <c r="L337" s="371"/>
      <c r="M337" s="373"/>
      <c r="N337" s="373"/>
      <c r="O337" s="361"/>
      <c r="P337" s="363"/>
      <c r="Q337" s="364"/>
      <c r="R337" s="366">
        <v>1</v>
      </c>
      <c r="S337" s="368" t="s">
        <v>664</v>
      </c>
      <c r="T337" s="368"/>
      <c r="U337" s="368"/>
      <c r="V337" s="368"/>
      <c r="W337" s="368"/>
      <c r="X337" s="368"/>
      <c r="Y337" s="368"/>
      <c r="Z337" s="368"/>
      <c r="AA337" s="368"/>
      <c r="AB337" s="368"/>
      <c r="AC337" s="368"/>
      <c r="AD337" s="368"/>
      <c r="AE337" s="368"/>
      <c r="AF337" s="368"/>
      <c r="AG337" s="368"/>
      <c r="AH337" s="184"/>
      <c r="AI337" s="191"/>
      <c r="AJ337" s="190"/>
      <c r="AK337" s="190"/>
      <c r="AL337" s="190"/>
      <c r="AM337" s="190"/>
      <c r="AN337" s="190"/>
      <c r="AO337" s="190"/>
      <c r="AP337" s="190"/>
      <c r="AQ337" s="190"/>
      <c r="AR337" s="190"/>
      <c r="AS337" s="149"/>
      <c r="AT337" s="149"/>
      <c r="AU337" s="149"/>
      <c r="AV337" s="149"/>
      <c r="AW337" s="149"/>
      <c r="AX337" s="149"/>
      <c r="AY337" s="100"/>
      <c r="AZ337" s="100"/>
      <c r="BA337" s="100"/>
      <c r="BB337" s="100"/>
      <c r="BC337" s="100"/>
      <c r="BD337" s="100"/>
      <c r="BE337" s="201"/>
      <c r="BF337" s="216"/>
      <c r="BG337" s="216"/>
      <c r="BH337" s="216"/>
      <c r="BI337" s="200"/>
      <c r="BJ337" s="216"/>
      <c r="BK337" s="216"/>
      <c r="BL337" s="216"/>
      <c r="BM337" s="216"/>
      <c r="BN337" s="216"/>
    </row>
    <row r="338" spans="3:76" ht="36.75" customHeight="1">
      <c r="C338" s="282"/>
      <c r="D338" s="355"/>
      <c r="E338" s="357"/>
      <c r="F338" s="357"/>
      <c r="G338" s="357"/>
      <c r="H338" s="357"/>
      <c r="I338" s="357"/>
      <c r="J338" s="357"/>
      <c r="K338" s="371"/>
      <c r="L338" s="371"/>
      <c r="M338" s="373"/>
      <c r="N338" s="373"/>
      <c r="O338" s="361"/>
      <c r="P338" s="363"/>
      <c r="Q338" s="365"/>
      <c r="R338" s="367"/>
      <c r="S338" s="369"/>
      <c r="T338" s="369"/>
      <c r="U338" s="369"/>
      <c r="V338" s="369"/>
      <c r="W338" s="369"/>
      <c r="X338" s="369"/>
      <c r="Y338" s="369"/>
      <c r="Z338" s="369"/>
      <c r="AA338" s="369"/>
      <c r="AB338" s="369"/>
      <c r="AC338" s="369"/>
      <c r="AD338" s="369"/>
      <c r="AE338" s="369"/>
      <c r="AF338" s="369"/>
      <c r="AG338" s="369"/>
      <c r="AH338" s="172"/>
      <c r="AI338" s="189" t="s">
        <v>241</v>
      </c>
      <c r="AJ338" s="239" t="s">
        <v>203</v>
      </c>
      <c r="AK338" s="276" t="s">
        <v>17</v>
      </c>
      <c r="AL338" s="276" t="s">
        <v>694</v>
      </c>
      <c r="AM338" s="276" t="s">
        <v>551</v>
      </c>
      <c r="AN338" s="276" t="s">
        <v>695</v>
      </c>
      <c r="AO338" s="276" t="s">
        <v>696</v>
      </c>
      <c r="AP338" s="276" t="s">
        <v>697</v>
      </c>
      <c r="AQ338" s="276">
        <v>316</v>
      </c>
      <c r="AR338" s="276" t="s">
        <v>698</v>
      </c>
      <c r="AS338" s="173">
        <v>2500</v>
      </c>
      <c r="AT338" s="173">
        <v>2500</v>
      </c>
      <c r="AU338" s="173">
        <v>0</v>
      </c>
      <c r="AV338" s="174">
        <f>[1]ИП!$N$4178</f>
        <v>3200.000004</v>
      </c>
      <c r="AW338" s="173">
        <f>AT338-AV338</f>
        <v>-700.00000399999999</v>
      </c>
      <c r="AX338" s="173">
        <f>AV338-AT338</f>
        <v>700.00000399999999</v>
      </c>
      <c r="AY338" s="174"/>
      <c r="AZ338" s="174">
        <f>AX338</f>
        <v>700.00000399999999</v>
      </c>
      <c r="BA338" s="224"/>
      <c r="BB338" s="174"/>
      <c r="BC338" s="297" t="s">
        <v>773</v>
      </c>
      <c r="BD338" s="295" t="s">
        <v>763</v>
      </c>
      <c r="BE338" s="201">
        <v>0</v>
      </c>
      <c r="BF338" s="216"/>
      <c r="BG338" s="216"/>
      <c r="BI338" s="199" t="str">
        <f>AJ338 &amp; BE338</f>
        <v>Кредиты0</v>
      </c>
      <c r="BJ338" s="216"/>
      <c r="BK338" s="216"/>
      <c r="BL338" s="216"/>
      <c r="BM338" s="216"/>
      <c r="BX338" s="199" t="str">
        <f>AJ338 &amp; AK338</f>
        <v>Кредитыда</v>
      </c>
    </row>
    <row r="339" spans="3:76" ht="15" customHeight="1">
      <c r="C339" s="282"/>
      <c r="D339" s="355"/>
      <c r="E339" s="357"/>
      <c r="F339" s="357"/>
      <c r="G339" s="357"/>
      <c r="H339" s="357"/>
      <c r="I339" s="357"/>
      <c r="J339" s="357"/>
      <c r="K339" s="371"/>
      <c r="L339" s="371"/>
      <c r="M339" s="373"/>
      <c r="N339" s="373"/>
      <c r="O339" s="361"/>
      <c r="P339" s="363"/>
      <c r="Q339" s="365"/>
      <c r="R339" s="367"/>
      <c r="S339" s="369"/>
      <c r="T339" s="369"/>
      <c r="U339" s="369"/>
      <c r="V339" s="369"/>
      <c r="W339" s="369"/>
      <c r="X339" s="369"/>
      <c r="Y339" s="369"/>
      <c r="Z339" s="369"/>
      <c r="AA339" s="369"/>
      <c r="AB339" s="369"/>
      <c r="AC339" s="369"/>
      <c r="AD339" s="369"/>
      <c r="AE339" s="369"/>
      <c r="AF339" s="369"/>
      <c r="AG339" s="369"/>
      <c r="AH339" s="172"/>
      <c r="AI339" s="189" t="s">
        <v>115</v>
      </c>
      <c r="AJ339" s="239" t="s">
        <v>217</v>
      </c>
      <c r="AK339" s="276" t="s">
        <v>17</v>
      </c>
      <c r="AL339" s="276" t="s">
        <v>694</v>
      </c>
      <c r="AM339" s="276" t="s">
        <v>551</v>
      </c>
      <c r="AN339" s="276" t="s">
        <v>695</v>
      </c>
      <c r="AO339" s="276" t="s">
        <v>696</v>
      </c>
      <c r="AP339" s="276" t="s">
        <v>697</v>
      </c>
      <c r="AQ339" s="276">
        <v>316</v>
      </c>
      <c r="AR339" s="276" t="s">
        <v>698</v>
      </c>
      <c r="AS339" s="173">
        <v>3320.9</v>
      </c>
      <c r="AT339" s="173">
        <v>0</v>
      </c>
      <c r="AU339" s="173">
        <v>0</v>
      </c>
      <c r="AV339" s="174">
        <v>0</v>
      </c>
      <c r="AW339" s="173">
        <f>AT339-AV339</f>
        <v>0</v>
      </c>
      <c r="AX339" s="173">
        <f>AV339-AT339</f>
        <v>0</v>
      </c>
      <c r="AY339" s="174"/>
      <c r="AZ339" s="174"/>
      <c r="BA339" s="224"/>
      <c r="BB339" s="174"/>
      <c r="BC339" s="225"/>
      <c r="BD339" s="298" t="s">
        <v>151</v>
      </c>
      <c r="BE339" s="201">
        <v>0</v>
      </c>
      <c r="BF339" s="216"/>
      <c r="BG339" s="216"/>
      <c r="BI339" s="199" t="str">
        <f>AJ339 &amp; BE339</f>
        <v>Прибыль направляемая на инвестиции0</v>
      </c>
      <c r="BJ339" s="216"/>
      <c r="BK339" s="216"/>
      <c r="BL339" s="216"/>
      <c r="BM339" s="216"/>
      <c r="BX339" s="199" t="str">
        <f>AJ339 &amp; AK339</f>
        <v>Прибыль направляемая на инвестициида</v>
      </c>
    </row>
    <row r="340" spans="3:76" ht="15" customHeight="1" thickBot="1">
      <c r="C340" s="282"/>
      <c r="D340" s="355"/>
      <c r="E340" s="357"/>
      <c r="F340" s="357"/>
      <c r="G340" s="357"/>
      <c r="H340" s="357"/>
      <c r="I340" s="357"/>
      <c r="J340" s="357"/>
      <c r="K340" s="371"/>
      <c r="L340" s="371"/>
      <c r="M340" s="373"/>
      <c r="N340" s="373"/>
      <c r="O340" s="361"/>
      <c r="P340" s="363"/>
      <c r="Q340" s="365"/>
      <c r="R340" s="367"/>
      <c r="S340" s="369"/>
      <c r="T340" s="369"/>
      <c r="U340" s="369"/>
      <c r="V340" s="369"/>
      <c r="W340" s="369"/>
      <c r="X340" s="369"/>
      <c r="Y340" s="369"/>
      <c r="Z340" s="369"/>
      <c r="AA340" s="369"/>
      <c r="AB340" s="369"/>
      <c r="AC340" s="369"/>
      <c r="AD340" s="369"/>
      <c r="AE340" s="369"/>
      <c r="AF340" s="369"/>
      <c r="AG340" s="369"/>
      <c r="AH340" s="172"/>
      <c r="AI340" s="189" t="s">
        <v>116</v>
      </c>
      <c r="AJ340" s="239" t="s">
        <v>198</v>
      </c>
      <c r="AK340" s="276" t="s">
        <v>17</v>
      </c>
      <c r="AL340" s="276" t="s">
        <v>694</v>
      </c>
      <c r="AM340" s="276"/>
      <c r="AN340" s="276"/>
      <c r="AO340" s="276"/>
      <c r="AP340" s="276"/>
      <c r="AQ340" s="276"/>
      <c r="AR340" s="276"/>
      <c r="AS340" s="173">
        <v>3100</v>
      </c>
      <c r="AT340" s="173">
        <v>0</v>
      </c>
      <c r="AU340" s="173">
        <v>0</v>
      </c>
      <c r="AV340" s="174">
        <v>0</v>
      </c>
      <c r="AW340" s="173">
        <f>AT340-AV340</f>
        <v>0</v>
      </c>
      <c r="AX340" s="173">
        <f>AV340-AT340</f>
        <v>0</v>
      </c>
      <c r="AY340" s="174"/>
      <c r="AZ340" s="174"/>
      <c r="BA340" s="224"/>
      <c r="BB340" s="174"/>
      <c r="BC340" s="225"/>
      <c r="BD340" s="298" t="s">
        <v>151</v>
      </c>
      <c r="BE340" s="201">
        <v>0</v>
      </c>
      <c r="BF340" s="216"/>
      <c r="BG340" s="216"/>
      <c r="BI340" s="199" t="str">
        <f>AJ340 &amp; BE340</f>
        <v>Амортизационные отчисления0</v>
      </c>
      <c r="BJ340" s="216"/>
      <c r="BK340" s="216"/>
      <c r="BL340" s="216"/>
      <c r="BM340" s="216"/>
      <c r="BX340" s="199" t="str">
        <f>AJ340 &amp; AK340</f>
        <v>Амортизационные отчисленияда</v>
      </c>
    </row>
    <row r="341" spans="3:76" ht="11.25" customHeight="1">
      <c r="C341" s="282"/>
      <c r="D341" s="354">
        <v>7</v>
      </c>
      <c r="E341" s="356" t="s">
        <v>618</v>
      </c>
      <c r="F341" s="356" t="s">
        <v>619</v>
      </c>
      <c r="G341" s="356" t="s">
        <v>743</v>
      </c>
      <c r="H341" s="356" t="s">
        <v>621</v>
      </c>
      <c r="I341" s="356" t="s">
        <v>621</v>
      </c>
      <c r="J341" s="356" t="s">
        <v>622</v>
      </c>
      <c r="K341" s="370">
        <v>4</v>
      </c>
      <c r="L341" s="370">
        <v>2023</v>
      </c>
      <c r="M341" s="372" t="s">
        <v>190</v>
      </c>
      <c r="N341" s="372">
        <v>2023</v>
      </c>
      <c r="O341" s="360">
        <v>50</v>
      </c>
      <c r="P341" s="362">
        <v>50</v>
      </c>
      <c r="Q341" s="148"/>
      <c r="R341" s="147"/>
      <c r="S341" s="147"/>
      <c r="T341" s="147"/>
      <c r="U341" s="147"/>
      <c r="V341" s="147"/>
      <c r="W341" s="147"/>
      <c r="X341" s="147"/>
      <c r="Y341" s="147"/>
      <c r="Z341" s="147"/>
      <c r="AA341" s="147"/>
      <c r="AB341" s="147"/>
      <c r="AC341" s="147"/>
      <c r="AD341" s="147"/>
      <c r="AE341" s="147"/>
      <c r="AF341" s="147"/>
      <c r="AG341" s="147"/>
      <c r="AH341" s="147"/>
      <c r="AI341" s="147"/>
      <c r="AJ341" s="147"/>
      <c r="AK341" s="147"/>
      <c r="AL341" s="147"/>
      <c r="AM341" s="147"/>
      <c r="AN341" s="147"/>
      <c r="AO341" s="147"/>
      <c r="AP341" s="147"/>
      <c r="AQ341" s="147"/>
      <c r="AR341" s="147"/>
      <c r="AS341" s="147"/>
      <c r="AT341" s="147"/>
      <c r="AU341" s="147"/>
      <c r="AV341" s="147"/>
      <c r="AW341" s="147"/>
      <c r="AX341" s="147"/>
      <c r="AY341" s="147"/>
      <c r="AZ341" s="147"/>
      <c r="BA341" s="147"/>
      <c r="BB341" s="147"/>
      <c r="BC341" s="147"/>
      <c r="BD341" s="147"/>
      <c r="BE341" s="201"/>
      <c r="BF341" s="200"/>
      <c r="BG341" s="200"/>
      <c r="BH341" s="200"/>
      <c r="BI341" s="200"/>
      <c r="BJ341" s="200"/>
      <c r="BK341" s="200"/>
    </row>
    <row r="342" spans="3:76" ht="11.25" customHeight="1">
      <c r="C342" s="282"/>
      <c r="D342" s="355"/>
      <c r="E342" s="357"/>
      <c r="F342" s="357"/>
      <c r="G342" s="357"/>
      <c r="H342" s="357"/>
      <c r="I342" s="357"/>
      <c r="J342" s="357"/>
      <c r="K342" s="371"/>
      <c r="L342" s="371"/>
      <c r="M342" s="373"/>
      <c r="N342" s="373"/>
      <c r="O342" s="361"/>
      <c r="P342" s="363"/>
      <c r="Q342" s="364"/>
      <c r="R342" s="366">
        <v>1</v>
      </c>
      <c r="S342" s="368" t="s">
        <v>664</v>
      </c>
      <c r="T342" s="368"/>
      <c r="U342" s="368"/>
      <c r="V342" s="368"/>
      <c r="W342" s="368"/>
      <c r="X342" s="368"/>
      <c r="Y342" s="368"/>
      <c r="Z342" s="368"/>
      <c r="AA342" s="368"/>
      <c r="AB342" s="368"/>
      <c r="AC342" s="368"/>
      <c r="AD342" s="368"/>
      <c r="AE342" s="368"/>
      <c r="AF342" s="368"/>
      <c r="AG342" s="368"/>
      <c r="AH342" s="184"/>
      <c r="AI342" s="191"/>
      <c r="AJ342" s="190"/>
      <c r="AK342" s="190"/>
      <c r="AL342" s="190"/>
      <c r="AM342" s="190"/>
      <c r="AN342" s="190"/>
      <c r="AO342" s="190"/>
      <c r="AP342" s="190"/>
      <c r="AQ342" s="190"/>
      <c r="AR342" s="190"/>
      <c r="AS342" s="149"/>
      <c r="AT342" s="149"/>
      <c r="AU342" s="149"/>
      <c r="AV342" s="149"/>
      <c r="AW342" s="149"/>
      <c r="AX342" s="149"/>
      <c r="AY342" s="100"/>
      <c r="AZ342" s="100"/>
      <c r="BA342" s="100"/>
      <c r="BB342" s="100"/>
      <c r="BC342" s="100"/>
      <c r="BD342" s="100"/>
      <c r="BE342" s="201"/>
      <c r="BF342" s="216"/>
      <c r="BG342" s="216"/>
      <c r="BH342" s="216"/>
      <c r="BI342" s="200"/>
      <c r="BJ342" s="216"/>
      <c r="BK342" s="216"/>
      <c r="BL342" s="216"/>
      <c r="BM342" s="216"/>
      <c r="BN342" s="216"/>
    </row>
    <row r="343" spans="3:76" ht="15" customHeight="1">
      <c r="C343" s="282"/>
      <c r="D343" s="355"/>
      <c r="E343" s="357"/>
      <c r="F343" s="357"/>
      <c r="G343" s="357"/>
      <c r="H343" s="357"/>
      <c r="I343" s="357"/>
      <c r="J343" s="357"/>
      <c r="K343" s="371"/>
      <c r="L343" s="371"/>
      <c r="M343" s="373"/>
      <c r="N343" s="373"/>
      <c r="O343" s="361"/>
      <c r="P343" s="363"/>
      <c r="Q343" s="365"/>
      <c r="R343" s="367"/>
      <c r="S343" s="369"/>
      <c r="T343" s="369"/>
      <c r="U343" s="369"/>
      <c r="V343" s="369"/>
      <c r="W343" s="369"/>
      <c r="X343" s="369"/>
      <c r="Y343" s="369"/>
      <c r="Z343" s="369"/>
      <c r="AA343" s="369"/>
      <c r="AB343" s="369"/>
      <c r="AC343" s="369"/>
      <c r="AD343" s="369"/>
      <c r="AE343" s="369"/>
      <c r="AF343" s="369"/>
      <c r="AG343" s="369"/>
      <c r="AH343" s="172"/>
      <c r="AI343" s="189" t="s">
        <v>241</v>
      </c>
      <c r="AJ343" s="239" t="s">
        <v>203</v>
      </c>
      <c r="AK343" s="276" t="s">
        <v>17</v>
      </c>
      <c r="AL343" s="276" t="s">
        <v>694</v>
      </c>
      <c r="AM343" s="276" t="s">
        <v>551</v>
      </c>
      <c r="AN343" s="276" t="s">
        <v>695</v>
      </c>
      <c r="AO343" s="276" t="s">
        <v>696</v>
      </c>
      <c r="AP343" s="276" t="s">
        <v>697</v>
      </c>
      <c r="AQ343" s="276">
        <v>316</v>
      </c>
      <c r="AR343" s="276" t="s">
        <v>698</v>
      </c>
      <c r="AS343" s="173">
        <v>5280</v>
      </c>
      <c r="AT343" s="173">
        <v>5280</v>
      </c>
      <c r="AU343" s="173">
        <v>0</v>
      </c>
      <c r="AV343" s="174">
        <f>[1]ИП!$N$4239</f>
        <v>5280</v>
      </c>
      <c r="AW343" s="173">
        <f>AT343-AV343</f>
        <v>0</v>
      </c>
      <c r="AX343" s="173">
        <f>AV343-AT343</f>
        <v>0</v>
      </c>
      <c r="AY343" s="174"/>
      <c r="AZ343" s="174"/>
      <c r="BA343" s="224"/>
      <c r="BB343" s="174"/>
      <c r="BC343" s="225"/>
      <c r="BD343" s="298" t="s">
        <v>151</v>
      </c>
      <c r="BE343" s="201">
        <v>0</v>
      </c>
      <c r="BF343" s="216"/>
      <c r="BG343" s="216"/>
      <c r="BI343" s="199" t="str">
        <f>AJ343 &amp; BE343</f>
        <v>Кредиты0</v>
      </c>
      <c r="BJ343" s="216"/>
      <c r="BK343" s="216"/>
      <c r="BL343" s="216"/>
      <c r="BM343" s="216"/>
      <c r="BX343" s="199" t="str">
        <f>AJ343 &amp; AK343</f>
        <v>Кредитыда</v>
      </c>
    </row>
    <row r="344" spans="3:76" ht="15" customHeight="1" thickBot="1">
      <c r="C344" s="282"/>
      <c r="D344" s="355"/>
      <c r="E344" s="357"/>
      <c r="F344" s="357"/>
      <c r="G344" s="357"/>
      <c r="H344" s="357"/>
      <c r="I344" s="357"/>
      <c r="J344" s="357"/>
      <c r="K344" s="371"/>
      <c r="L344" s="371"/>
      <c r="M344" s="373"/>
      <c r="N344" s="373"/>
      <c r="O344" s="361"/>
      <c r="P344" s="363"/>
      <c r="Q344" s="365"/>
      <c r="R344" s="367"/>
      <c r="S344" s="369"/>
      <c r="T344" s="369"/>
      <c r="U344" s="369"/>
      <c r="V344" s="369"/>
      <c r="W344" s="369"/>
      <c r="X344" s="369"/>
      <c r="Y344" s="369"/>
      <c r="Z344" s="369"/>
      <c r="AA344" s="369"/>
      <c r="AB344" s="369"/>
      <c r="AC344" s="369"/>
      <c r="AD344" s="369"/>
      <c r="AE344" s="369"/>
      <c r="AF344" s="369"/>
      <c r="AG344" s="369"/>
      <c r="AH344" s="172"/>
      <c r="AI344" s="189" t="s">
        <v>115</v>
      </c>
      <c r="AJ344" s="239" t="s">
        <v>198</v>
      </c>
      <c r="AK344" s="276" t="s">
        <v>17</v>
      </c>
      <c r="AL344" s="276" t="s">
        <v>694</v>
      </c>
      <c r="AM344" s="276" t="s">
        <v>551</v>
      </c>
      <c r="AN344" s="276" t="s">
        <v>695</v>
      </c>
      <c r="AO344" s="276" t="s">
        <v>696</v>
      </c>
      <c r="AP344" s="276" t="s">
        <v>697</v>
      </c>
      <c r="AQ344" s="276">
        <v>316</v>
      </c>
      <c r="AR344" s="276" t="s">
        <v>698</v>
      </c>
      <c r="AS344" s="173">
        <v>6112.26</v>
      </c>
      <c r="AT344" s="173">
        <v>0</v>
      </c>
      <c r="AU344" s="173">
        <v>0</v>
      </c>
      <c r="AV344" s="174">
        <v>0</v>
      </c>
      <c r="AW344" s="173">
        <f>AT344-AV344</f>
        <v>0</v>
      </c>
      <c r="AX344" s="173">
        <f>AV344-AT344</f>
        <v>0</v>
      </c>
      <c r="AY344" s="174"/>
      <c r="AZ344" s="174"/>
      <c r="BA344" s="224"/>
      <c r="BB344" s="174"/>
      <c r="BC344" s="225"/>
      <c r="BD344" s="298" t="s">
        <v>151</v>
      </c>
      <c r="BE344" s="201">
        <v>0</v>
      </c>
      <c r="BF344" s="216"/>
      <c r="BG344" s="216"/>
      <c r="BI344" s="199" t="str">
        <f>AJ344 &amp; BE344</f>
        <v>Амортизационные отчисления0</v>
      </c>
      <c r="BJ344" s="216"/>
      <c r="BK344" s="216"/>
      <c r="BL344" s="216"/>
      <c r="BM344" s="216"/>
      <c r="BX344" s="199" t="str">
        <f>AJ344 &amp; AK344</f>
        <v>Амортизационные отчисленияда</v>
      </c>
    </row>
    <row r="345" spans="3:76" ht="11.25" customHeight="1">
      <c r="C345" s="282"/>
      <c r="D345" s="354">
        <v>8</v>
      </c>
      <c r="E345" s="356" t="s">
        <v>618</v>
      </c>
      <c r="F345" s="356" t="s">
        <v>619</v>
      </c>
      <c r="G345" s="356" t="s">
        <v>744</v>
      </c>
      <c r="H345" s="356" t="s">
        <v>621</v>
      </c>
      <c r="I345" s="356" t="s">
        <v>621</v>
      </c>
      <c r="J345" s="356" t="s">
        <v>622</v>
      </c>
      <c r="K345" s="370">
        <v>0</v>
      </c>
      <c r="L345" s="370">
        <v>2031</v>
      </c>
      <c r="M345" s="372" t="s">
        <v>190</v>
      </c>
      <c r="N345" s="372">
        <v>2031</v>
      </c>
      <c r="O345" s="360">
        <v>0</v>
      </c>
      <c r="P345" s="362">
        <v>0</v>
      </c>
      <c r="Q345" s="148"/>
      <c r="R345" s="147"/>
      <c r="S345" s="147"/>
      <c r="T345" s="147"/>
      <c r="U345" s="147"/>
      <c r="V345" s="147"/>
      <c r="W345" s="147"/>
      <c r="X345" s="147"/>
      <c r="Y345" s="147"/>
      <c r="Z345" s="147"/>
      <c r="AA345" s="147"/>
      <c r="AB345" s="147"/>
      <c r="AC345" s="147"/>
      <c r="AD345" s="147"/>
      <c r="AE345" s="147"/>
      <c r="AF345" s="147"/>
      <c r="AG345" s="147"/>
      <c r="AH345" s="147"/>
      <c r="AI345" s="147"/>
      <c r="AJ345" s="147"/>
      <c r="AK345" s="147"/>
      <c r="AL345" s="147"/>
      <c r="AM345" s="147"/>
      <c r="AN345" s="147"/>
      <c r="AO345" s="147"/>
      <c r="AP345" s="147"/>
      <c r="AQ345" s="147"/>
      <c r="AR345" s="147"/>
      <c r="AS345" s="147"/>
      <c r="AT345" s="147"/>
      <c r="AU345" s="147"/>
      <c r="AV345" s="147"/>
      <c r="AW345" s="147"/>
      <c r="AX345" s="147"/>
      <c r="AY345" s="147"/>
      <c r="AZ345" s="147"/>
      <c r="BA345" s="147"/>
      <c r="BB345" s="147"/>
      <c r="BC345" s="147"/>
      <c r="BD345" s="147"/>
      <c r="BE345" s="201"/>
      <c r="BF345" s="200"/>
      <c r="BG345" s="200"/>
      <c r="BH345" s="200"/>
      <c r="BI345" s="200"/>
      <c r="BJ345" s="200"/>
      <c r="BK345" s="200"/>
    </row>
    <row r="346" spans="3:76" ht="11.25" customHeight="1">
      <c r="C346" s="282"/>
      <c r="D346" s="355"/>
      <c r="E346" s="357"/>
      <c r="F346" s="357"/>
      <c r="G346" s="357"/>
      <c r="H346" s="357"/>
      <c r="I346" s="357"/>
      <c r="J346" s="357"/>
      <c r="K346" s="371"/>
      <c r="L346" s="371"/>
      <c r="M346" s="373"/>
      <c r="N346" s="373"/>
      <c r="O346" s="361"/>
      <c r="P346" s="363"/>
      <c r="Q346" s="364"/>
      <c r="R346" s="366">
        <v>1</v>
      </c>
      <c r="S346" s="368" t="s">
        <v>664</v>
      </c>
      <c r="T346" s="368"/>
      <c r="U346" s="368"/>
      <c r="V346" s="368"/>
      <c r="W346" s="368"/>
      <c r="X346" s="368"/>
      <c r="Y346" s="368"/>
      <c r="Z346" s="368"/>
      <c r="AA346" s="368"/>
      <c r="AB346" s="368"/>
      <c r="AC346" s="368"/>
      <c r="AD346" s="368"/>
      <c r="AE346" s="368"/>
      <c r="AF346" s="368"/>
      <c r="AG346" s="368"/>
      <c r="AH346" s="184"/>
      <c r="AI346" s="191"/>
      <c r="AJ346" s="190"/>
      <c r="AK346" s="190"/>
      <c r="AL346" s="190"/>
      <c r="AM346" s="190"/>
      <c r="AN346" s="190"/>
      <c r="AO346" s="190"/>
      <c r="AP346" s="190"/>
      <c r="AQ346" s="190"/>
      <c r="AR346" s="190"/>
      <c r="AS346" s="149"/>
      <c r="AT346" s="149"/>
      <c r="AU346" s="149"/>
      <c r="AV346" s="149"/>
      <c r="AW346" s="149"/>
      <c r="AX346" s="149"/>
      <c r="AY346" s="100"/>
      <c r="AZ346" s="100"/>
      <c r="BA346" s="100"/>
      <c r="BB346" s="100"/>
      <c r="BC346" s="100"/>
      <c r="BD346" s="100"/>
      <c r="BE346" s="201"/>
      <c r="BF346" s="216"/>
      <c r="BG346" s="216"/>
      <c r="BH346" s="216"/>
      <c r="BI346" s="200"/>
      <c r="BJ346" s="216"/>
      <c r="BK346" s="216"/>
      <c r="BL346" s="216"/>
      <c r="BM346" s="216"/>
      <c r="BN346" s="216"/>
    </row>
    <row r="347" spans="3:76" ht="15" customHeight="1" thickBot="1">
      <c r="C347" s="282"/>
      <c r="D347" s="355"/>
      <c r="E347" s="357"/>
      <c r="F347" s="357"/>
      <c r="G347" s="357"/>
      <c r="H347" s="357"/>
      <c r="I347" s="357"/>
      <c r="J347" s="357"/>
      <c r="K347" s="371"/>
      <c r="L347" s="371"/>
      <c r="M347" s="373"/>
      <c r="N347" s="373"/>
      <c r="O347" s="361"/>
      <c r="P347" s="363"/>
      <c r="Q347" s="365"/>
      <c r="R347" s="367"/>
      <c r="S347" s="369"/>
      <c r="T347" s="369"/>
      <c r="U347" s="369"/>
      <c r="V347" s="369"/>
      <c r="W347" s="369"/>
      <c r="X347" s="369"/>
      <c r="Y347" s="369"/>
      <c r="Z347" s="369"/>
      <c r="AA347" s="369"/>
      <c r="AB347" s="369"/>
      <c r="AC347" s="369"/>
      <c r="AD347" s="369"/>
      <c r="AE347" s="369"/>
      <c r="AF347" s="369"/>
      <c r="AG347" s="369"/>
      <c r="AH347" s="172"/>
      <c r="AI347" s="189" t="s">
        <v>241</v>
      </c>
      <c r="AJ347" s="238" t="s">
        <v>217</v>
      </c>
      <c r="AK347" s="276" t="s">
        <v>17</v>
      </c>
      <c r="AL347" s="276" t="s">
        <v>694</v>
      </c>
      <c r="AM347" s="276" t="s">
        <v>551</v>
      </c>
      <c r="AN347" s="276" t="s">
        <v>695</v>
      </c>
      <c r="AO347" s="276" t="s">
        <v>696</v>
      </c>
      <c r="AP347" s="276" t="s">
        <v>697</v>
      </c>
      <c r="AQ347" s="276">
        <v>316</v>
      </c>
      <c r="AR347" s="276" t="s">
        <v>698</v>
      </c>
      <c r="AS347" s="97">
        <v>0</v>
      </c>
      <c r="AT347" s="173">
        <v>0</v>
      </c>
      <c r="AU347" s="173">
        <v>0</v>
      </c>
      <c r="AV347" s="146">
        <v>0</v>
      </c>
      <c r="AW347" s="173">
        <f>AT347-AV347</f>
        <v>0</v>
      </c>
      <c r="AX347" s="173">
        <f>AV347-AT347</f>
        <v>0</v>
      </c>
      <c r="AY347" s="174"/>
      <c r="AZ347" s="174"/>
      <c r="BA347" s="224"/>
      <c r="BB347" s="174"/>
      <c r="BC347" s="225"/>
      <c r="BD347" s="298" t="s">
        <v>151</v>
      </c>
      <c r="BE347" s="201">
        <v>0</v>
      </c>
      <c r="BF347" s="216"/>
      <c r="BG347" s="216"/>
      <c r="BI347" s="199" t="str">
        <f>AJ347 &amp; BE347</f>
        <v>Прибыль направляемая на инвестиции0</v>
      </c>
      <c r="BJ347" s="216"/>
      <c r="BK347" s="216"/>
      <c r="BL347" s="216"/>
      <c r="BM347" s="216"/>
      <c r="BX347" s="199" t="str">
        <f>AJ347 &amp; AK347</f>
        <v>Прибыль направляемая на инвестициида</v>
      </c>
    </row>
    <row r="348" spans="3:76" ht="11.25" customHeight="1">
      <c r="C348" s="282"/>
      <c r="D348" s="354">
        <v>9</v>
      </c>
      <c r="E348" s="356" t="s">
        <v>618</v>
      </c>
      <c r="F348" s="356" t="s">
        <v>619</v>
      </c>
      <c r="G348" s="356" t="s">
        <v>745</v>
      </c>
      <c r="H348" s="356" t="s">
        <v>621</v>
      </c>
      <c r="I348" s="356" t="s">
        <v>621</v>
      </c>
      <c r="J348" s="356" t="s">
        <v>622</v>
      </c>
      <c r="K348" s="370">
        <v>1</v>
      </c>
      <c r="L348" s="370">
        <v>2021</v>
      </c>
      <c r="M348" s="372" t="s">
        <v>190</v>
      </c>
      <c r="N348" s="372">
        <v>2021</v>
      </c>
      <c r="O348" s="360">
        <v>0</v>
      </c>
      <c r="P348" s="362">
        <v>0</v>
      </c>
      <c r="Q348" s="148"/>
      <c r="R348" s="147"/>
      <c r="S348" s="147"/>
      <c r="T348" s="147"/>
      <c r="U348" s="147"/>
      <c r="V348" s="147"/>
      <c r="W348" s="147"/>
      <c r="X348" s="147"/>
      <c r="Y348" s="147"/>
      <c r="Z348" s="147"/>
      <c r="AA348" s="147"/>
      <c r="AB348" s="147"/>
      <c r="AC348" s="147"/>
      <c r="AD348" s="147"/>
      <c r="AE348" s="147"/>
      <c r="AF348" s="147"/>
      <c r="AG348" s="147"/>
      <c r="AH348" s="147"/>
      <c r="AI348" s="147"/>
      <c r="AJ348" s="147"/>
      <c r="AK348" s="147"/>
      <c r="AL348" s="147"/>
      <c r="AM348" s="147"/>
      <c r="AN348" s="147"/>
      <c r="AO348" s="147"/>
      <c r="AP348" s="147"/>
      <c r="AQ348" s="147"/>
      <c r="AR348" s="147"/>
      <c r="AS348" s="147"/>
      <c r="AT348" s="147"/>
      <c r="AU348" s="147"/>
      <c r="AV348" s="147"/>
      <c r="AW348" s="147"/>
      <c r="AX348" s="147"/>
      <c r="AY348" s="147"/>
      <c r="AZ348" s="147"/>
      <c r="BA348" s="147"/>
      <c r="BB348" s="147"/>
      <c r="BC348" s="147"/>
      <c r="BD348" s="147"/>
      <c r="BE348" s="201"/>
      <c r="BF348" s="200"/>
      <c r="BG348" s="200"/>
      <c r="BH348" s="200"/>
      <c r="BI348" s="200"/>
      <c r="BJ348" s="200"/>
      <c r="BK348" s="200"/>
    </row>
    <row r="349" spans="3:76" ht="11.25" customHeight="1">
      <c r="C349" s="282"/>
      <c r="D349" s="355"/>
      <c r="E349" s="357"/>
      <c r="F349" s="357"/>
      <c r="G349" s="357"/>
      <c r="H349" s="357"/>
      <c r="I349" s="357"/>
      <c r="J349" s="357"/>
      <c r="K349" s="371"/>
      <c r="L349" s="371"/>
      <c r="M349" s="373"/>
      <c r="N349" s="373"/>
      <c r="O349" s="361"/>
      <c r="P349" s="363"/>
      <c r="Q349" s="364"/>
      <c r="R349" s="366">
        <v>1</v>
      </c>
      <c r="S349" s="368" t="s">
        <v>664</v>
      </c>
      <c r="T349" s="368"/>
      <c r="U349" s="368"/>
      <c r="V349" s="368"/>
      <c r="W349" s="368"/>
      <c r="X349" s="368"/>
      <c r="Y349" s="368"/>
      <c r="Z349" s="368"/>
      <c r="AA349" s="368"/>
      <c r="AB349" s="368"/>
      <c r="AC349" s="368"/>
      <c r="AD349" s="368"/>
      <c r="AE349" s="368"/>
      <c r="AF349" s="368"/>
      <c r="AG349" s="368"/>
      <c r="AH349" s="184"/>
      <c r="AI349" s="191"/>
      <c r="AJ349" s="190"/>
      <c r="AK349" s="190"/>
      <c r="AL349" s="190"/>
      <c r="AM349" s="190"/>
      <c r="AN349" s="190"/>
      <c r="AO349" s="190"/>
      <c r="AP349" s="190"/>
      <c r="AQ349" s="190"/>
      <c r="AR349" s="190"/>
      <c r="AS349" s="149"/>
      <c r="AT349" s="149"/>
      <c r="AU349" s="149"/>
      <c r="AV349" s="149"/>
      <c r="AW349" s="149"/>
      <c r="AX349" s="149"/>
      <c r="AY349" s="100"/>
      <c r="AZ349" s="100"/>
      <c r="BA349" s="100"/>
      <c r="BB349" s="100"/>
      <c r="BC349" s="100"/>
      <c r="BD349" s="100"/>
      <c r="BE349" s="201"/>
      <c r="BF349" s="216"/>
      <c r="BG349" s="216"/>
      <c r="BH349" s="216"/>
      <c r="BI349" s="200"/>
      <c r="BJ349" s="216"/>
      <c r="BK349" s="216"/>
      <c r="BL349" s="216"/>
      <c r="BM349" s="216"/>
      <c r="BN349" s="216"/>
    </row>
    <row r="350" spans="3:76" ht="15" customHeight="1">
      <c r="C350" s="282"/>
      <c r="D350" s="355"/>
      <c r="E350" s="357"/>
      <c r="F350" s="357"/>
      <c r="G350" s="357"/>
      <c r="H350" s="357"/>
      <c r="I350" s="357"/>
      <c r="J350" s="357"/>
      <c r="K350" s="371"/>
      <c r="L350" s="371"/>
      <c r="M350" s="373"/>
      <c r="N350" s="373"/>
      <c r="O350" s="361"/>
      <c r="P350" s="363"/>
      <c r="Q350" s="365"/>
      <c r="R350" s="367"/>
      <c r="S350" s="369"/>
      <c r="T350" s="369"/>
      <c r="U350" s="369"/>
      <c r="V350" s="369"/>
      <c r="W350" s="369"/>
      <c r="X350" s="369"/>
      <c r="Y350" s="369"/>
      <c r="Z350" s="369"/>
      <c r="AA350" s="369"/>
      <c r="AB350" s="369"/>
      <c r="AC350" s="369"/>
      <c r="AD350" s="369"/>
      <c r="AE350" s="369"/>
      <c r="AF350" s="369"/>
      <c r="AG350" s="369"/>
      <c r="AH350" s="172"/>
      <c r="AI350" s="189" t="s">
        <v>241</v>
      </c>
      <c r="AJ350" s="239" t="s">
        <v>203</v>
      </c>
      <c r="AK350" s="276" t="s">
        <v>17</v>
      </c>
      <c r="AL350" s="276" t="s">
        <v>694</v>
      </c>
      <c r="AM350" s="276" t="s">
        <v>551</v>
      </c>
      <c r="AN350" s="276" t="s">
        <v>695</v>
      </c>
      <c r="AO350" s="276" t="s">
        <v>696</v>
      </c>
      <c r="AP350" s="276" t="s">
        <v>697</v>
      </c>
      <c r="AQ350" s="276">
        <v>316</v>
      </c>
      <c r="AR350" s="276" t="s">
        <v>698</v>
      </c>
      <c r="AS350" s="173">
        <v>0</v>
      </c>
      <c r="AT350" s="173">
        <v>0</v>
      </c>
      <c r="AU350" s="173">
        <v>0</v>
      </c>
      <c r="AV350" s="174">
        <v>0</v>
      </c>
      <c r="AW350" s="173">
        <f>AT350-AV350</f>
        <v>0</v>
      </c>
      <c r="AX350" s="173">
        <f>AV350-AT350</f>
        <v>0</v>
      </c>
      <c r="AY350" s="174"/>
      <c r="AZ350" s="174"/>
      <c r="BA350" s="224"/>
      <c r="BB350" s="174"/>
      <c r="BC350" s="225"/>
      <c r="BD350" s="298" t="s">
        <v>151</v>
      </c>
      <c r="BE350" s="201">
        <v>0</v>
      </c>
      <c r="BF350" s="216"/>
      <c r="BG350" s="216"/>
      <c r="BI350" s="199" t="str">
        <f>AJ350 &amp; BE350</f>
        <v>Кредиты0</v>
      </c>
      <c r="BJ350" s="216"/>
      <c r="BK350" s="216"/>
      <c r="BL350" s="216"/>
      <c r="BM350" s="216"/>
      <c r="BX350" s="199" t="str">
        <f>AJ350 &amp; AK350</f>
        <v>Кредитыда</v>
      </c>
    </row>
    <row r="351" spans="3:76" ht="15" customHeight="1" thickBot="1">
      <c r="C351" s="282"/>
      <c r="D351" s="355"/>
      <c r="E351" s="357"/>
      <c r="F351" s="357"/>
      <c r="G351" s="357"/>
      <c r="H351" s="357"/>
      <c r="I351" s="357"/>
      <c r="J351" s="357"/>
      <c r="K351" s="371"/>
      <c r="L351" s="371"/>
      <c r="M351" s="373"/>
      <c r="N351" s="373"/>
      <c r="O351" s="361"/>
      <c r="P351" s="363"/>
      <c r="Q351" s="365"/>
      <c r="R351" s="367"/>
      <c r="S351" s="369"/>
      <c r="T351" s="369"/>
      <c r="U351" s="369"/>
      <c r="V351" s="369"/>
      <c r="W351" s="369"/>
      <c r="X351" s="369"/>
      <c r="Y351" s="369"/>
      <c r="Z351" s="369"/>
      <c r="AA351" s="369"/>
      <c r="AB351" s="369"/>
      <c r="AC351" s="369"/>
      <c r="AD351" s="369"/>
      <c r="AE351" s="369"/>
      <c r="AF351" s="369"/>
      <c r="AG351" s="369"/>
      <c r="AH351" s="172"/>
      <c r="AI351" s="189" t="s">
        <v>115</v>
      </c>
      <c r="AJ351" s="239" t="s">
        <v>217</v>
      </c>
      <c r="AK351" s="276" t="s">
        <v>17</v>
      </c>
      <c r="AL351" s="276" t="s">
        <v>694</v>
      </c>
      <c r="AM351" s="276"/>
      <c r="AN351" s="276"/>
      <c r="AO351" s="276"/>
      <c r="AP351" s="276"/>
      <c r="AQ351" s="276"/>
      <c r="AR351" s="276"/>
      <c r="AS351" s="173">
        <v>2390</v>
      </c>
      <c r="AT351" s="173">
        <v>0</v>
      </c>
      <c r="AU351" s="173">
        <v>0</v>
      </c>
      <c r="AV351" s="174">
        <v>0</v>
      </c>
      <c r="AW351" s="173">
        <f>AT351-AV351</f>
        <v>0</v>
      </c>
      <c r="AX351" s="173">
        <f>AV351-AT351</f>
        <v>0</v>
      </c>
      <c r="AY351" s="174"/>
      <c r="AZ351" s="174"/>
      <c r="BA351" s="224"/>
      <c r="BB351" s="174"/>
      <c r="BC351" s="225"/>
      <c r="BD351" s="298" t="s">
        <v>151</v>
      </c>
      <c r="BE351" s="201">
        <v>0</v>
      </c>
      <c r="BF351" s="216"/>
      <c r="BG351" s="216"/>
      <c r="BI351" s="199" t="str">
        <f>AJ351 &amp; BE351</f>
        <v>Прибыль направляемая на инвестиции0</v>
      </c>
      <c r="BJ351" s="216"/>
      <c r="BK351" s="216"/>
      <c r="BL351" s="216"/>
      <c r="BM351" s="216"/>
      <c r="BX351" s="199" t="str">
        <f>AJ351 &amp; AK351</f>
        <v>Прибыль направляемая на инвестициида</v>
      </c>
    </row>
    <row r="352" spans="3:76" ht="11.25" customHeight="1">
      <c r="C352" s="282"/>
      <c r="D352" s="354">
        <v>10</v>
      </c>
      <c r="E352" s="356" t="s">
        <v>618</v>
      </c>
      <c r="F352" s="356" t="s">
        <v>619</v>
      </c>
      <c r="G352" s="356" t="s">
        <v>746</v>
      </c>
      <c r="H352" s="356" t="s">
        <v>621</v>
      </c>
      <c r="I352" s="356" t="s">
        <v>621</v>
      </c>
      <c r="J352" s="356" t="s">
        <v>622</v>
      </c>
      <c r="K352" s="370">
        <v>1</v>
      </c>
      <c r="L352" s="370">
        <v>2022</v>
      </c>
      <c r="M352" s="372" t="s">
        <v>190</v>
      </c>
      <c r="N352" s="372">
        <v>2022</v>
      </c>
      <c r="O352" s="360">
        <v>0</v>
      </c>
      <c r="P352" s="362">
        <v>0</v>
      </c>
      <c r="Q352" s="148"/>
      <c r="R352" s="147"/>
      <c r="S352" s="147"/>
      <c r="T352" s="147"/>
      <c r="U352" s="147"/>
      <c r="V352" s="147"/>
      <c r="W352" s="147"/>
      <c r="X352" s="147"/>
      <c r="Y352" s="147"/>
      <c r="Z352" s="147"/>
      <c r="AA352" s="147"/>
      <c r="AB352" s="147"/>
      <c r="AC352" s="147"/>
      <c r="AD352" s="147"/>
      <c r="AE352" s="147"/>
      <c r="AF352" s="147"/>
      <c r="AG352" s="147"/>
      <c r="AH352" s="147"/>
      <c r="AI352" s="147"/>
      <c r="AJ352" s="147"/>
      <c r="AK352" s="147"/>
      <c r="AL352" s="147"/>
      <c r="AM352" s="147"/>
      <c r="AN352" s="147"/>
      <c r="AO352" s="147"/>
      <c r="AP352" s="147"/>
      <c r="AQ352" s="147"/>
      <c r="AR352" s="147"/>
      <c r="AS352" s="147"/>
      <c r="AT352" s="147"/>
      <c r="AU352" s="147"/>
      <c r="AV352" s="147"/>
      <c r="AW352" s="147"/>
      <c r="AX352" s="147"/>
      <c r="AY352" s="147"/>
      <c r="AZ352" s="147"/>
      <c r="BA352" s="147"/>
      <c r="BB352" s="147"/>
      <c r="BC352" s="147"/>
      <c r="BD352" s="147"/>
      <c r="BE352" s="201"/>
      <c r="BF352" s="200"/>
      <c r="BG352" s="200"/>
      <c r="BH352" s="200"/>
      <c r="BI352" s="200"/>
      <c r="BJ352" s="200"/>
      <c r="BK352" s="200"/>
    </row>
    <row r="353" spans="3:76" ht="11.25" customHeight="1">
      <c r="C353" s="282"/>
      <c r="D353" s="355"/>
      <c r="E353" s="357"/>
      <c r="F353" s="357"/>
      <c r="G353" s="357"/>
      <c r="H353" s="357"/>
      <c r="I353" s="357"/>
      <c r="J353" s="357"/>
      <c r="K353" s="371"/>
      <c r="L353" s="371"/>
      <c r="M353" s="373"/>
      <c r="N353" s="373"/>
      <c r="O353" s="361"/>
      <c r="P353" s="363"/>
      <c r="Q353" s="364"/>
      <c r="R353" s="366">
        <v>1</v>
      </c>
      <c r="S353" s="368" t="s">
        <v>664</v>
      </c>
      <c r="T353" s="368"/>
      <c r="U353" s="368"/>
      <c r="V353" s="368"/>
      <c r="W353" s="368"/>
      <c r="X353" s="368"/>
      <c r="Y353" s="368"/>
      <c r="Z353" s="368"/>
      <c r="AA353" s="368"/>
      <c r="AB353" s="368"/>
      <c r="AC353" s="368"/>
      <c r="AD353" s="368"/>
      <c r="AE353" s="368"/>
      <c r="AF353" s="368"/>
      <c r="AG353" s="368"/>
      <c r="AH353" s="184"/>
      <c r="AI353" s="191"/>
      <c r="AJ353" s="190"/>
      <c r="AK353" s="190"/>
      <c r="AL353" s="190"/>
      <c r="AM353" s="190"/>
      <c r="AN353" s="190"/>
      <c r="AO353" s="190"/>
      <c r="AP353" s="190"/>
      <c r="AQ353" s="190"/>
      <c r="AR353" s="190"/>
      <c r="AS353" s="149"/>
      <c r="AT353" s="149"/>
      <c r="AU353" s="149"/>
      <c r="AV353" s="149"/>
      <c r="AW353" s="149"/>
      <c r="AX353" s="149"/>
      <c r="AY353" s="100"/>
      <c r="AZ353" s="100"/>
      <c r="BA353" s="100"/>
      <c r="BB353" s="100"/>
      <c r="BC353" s="100"/>
      <c r="BD353" s="100"/>
      <c r="BE353" s="201"/>
      <c r="BF353" s="216"/>
      <c r="BG353" s="216"/>
      <c r="BH353" s="216"/>
      <c r="BI353" s="200"/>
      <c r="BJ353" s="216"/>
      <c r="BK353" s="216"/>
      <c r="BL353" s="216"/>
      <c r="BM353" s="216"/>
      <c r="BN353" s="216"/>
    </row>
    <row r="354" spans="3:76" ht="15" customHeight="1">
      <c r="C354" s="282"/>
      <c r="D354" s="355"/>
      <c r="E354" s="357"/>
      <c r="F354" s="357"/>
      <c r="G354" s="357"/>
      <c r="H354" s="357"/>
      <c r="I354" s="357"/>
      <c r="J354" s="357"/>
      <c r="K354" s="371"/>
      <c r="L354" s="371"/>
      <c r="M354" s="373"/>
      <c r="N354" s="373"/>
      <c r="O354" s="361"/>
      <c r="P354" s="363"/>
      <c r="Q354" s="365"/>
      <c r="R354" s="367"/>
      <c r="S354" s="369"/>
      <c r="T354" s="369"/>
      <c r="U354" s="369"/>
      <c r="V354" s="369"/>
      <c r="W354" s="369"/>
      <c r="X354" s="369"/>
      <c r="Y354" s="369"/>
      <c r="Z354" s="369"/>
      <c r="AA354" s="369"/>
      <c r="AB354" s="369"/>
      <c r="AC354" s="369"/>
      <c r="AD354" s="369"/>
      <c r="AE354" s="369"/>
      <c r="AF354" s="369"/>
      <c r="AG354" s="369"/>
      <c r="AH354" s="172"/>
      <c r="AI354" s="189" t="s">
        <v>241</v>
      </c>
      <c r="AJ354" s="238" t="s">
        <v>198</v>
      </c>
      <c r="AK354" s="276" t="s">
        <v>17</v>
      </c>
      <c r="AL354" s="276" t="s">
        <v>694</v>
      </c>
      <c r="AM354" s="276"/>
      <c r="AN354" s="276"/>
      <c r="AO354" s="276"/>
      <c r="AP354" s="276"/>
      <c r="AQ354" s="276"/>
      <c r="AR354" s="276"/>
      <c r="AS354" s="97">
        <v>7717.5</v>
      </c>
      <c r="AT354" s="173">
        <v>0</v>
      </c>
      <c r="AU354" s="173">
        <v>0</v>
      </c>
      <c r="AV354" s="146">
        <v>0</v>
      </c>
      <c r="AW354" s="173">
        <f>AT354-AV354</f>
        <v>0</v>
      </c>
      <c r="AX354" s="173">
        <f>AV354-AT354</f>
        <v>0</v>
      </c>
      <c r="AY354" s="174"/>
      <c r="AZ354" s="174"/>
      <c r="BA354" s="224"/>
      <c r="BB354" s="174"/>
      <c r="BC354" s="225"/>
      <c r="BD354" s="298" t="s">
        <v>151</v>
      </c>
      <c r="BE354" s="201">
        <v>0</v>
      </c>
      <c r="BF354" s="216"/>
      <c r="BG354" s="216"/>
      <c r="BI354" s="199" t="str">
        <f>AJ354 &amp; BE354</f>
        <v>Амортизационные отчисления0</v>
      </c>
      <c r="BJ354" s="216"/>
      <c r="BK354" s="216"/>
      <c r="BL354" s="216"/>
      <c r="BM354" s="216"/>
      <c r="BX354" s="199" t="str">
        <f>AJ354 &amp; AK354</f>
        <v>Амортизационные отчисленияда</v>
      </c>
    </row>
    <row r="355" spans="3:76">
      <c r="C355" s="285"/>
      <c r="D355" s="129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  <c r="AA355" s="130"/>
      <c r="AB355" s="130"/>
      <c r="AC355" s="130"/>
      <c r="AD355" s="130"/>
      <c r="AE355" s="130"/>
      <c r="AF355" s="130"/>
      <c r="AG355" s="130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  <c r="AV355" s="131"/>
      <c r="AW355" s="131"/>
      <c r="AX355" s="131"/>
      <c r="AY355" s="131"/>
      <c r="AZ355" s="131"/>
      <c r="BA355" s="131"/>
      <c r="BB355" s="131"/>
      <c r="BC355" s="131"/>
      <c r="BD355" s="131"/>
      <c r="BE355" s="94"/>
    </row>
    <row r="356" spans="3:76"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100"/>
      <c r="AG356" s="100"/>
      <c r="AH356" s="100"/>
      <c r="AI356" s="100"/>
      <c r="AJ356" s="100"/>
      <c r="AK356" s="100"/>
      <c r="AL356" s="100"/>
      <c r="AM356" s="100"/>
      <c r="AN356" s="100"/>
      <c r="AO356" s="100"/>
      <c r="AP356" s="100"/>
      <c r="AQ356" s="100"/>
      <c r="AR356" s="100"/>
      <c r="AS356" s="100"/>
      <c r="AT356" s="100"/>
      <c r="AU356" s="100"/>
      <c r="AV356" s="100"/>
      <c r="AW356" s="100"/>
      <c r="AX356" s="100"/>
      <c r="AY356" s="100"/>
      <c r="AZ356" s="100"/>
      <c r="BA356" s="100"/>
      <c r="BB356" s="100"/>
      <c r="BC356" s="100"/>
      <c r="BD356" s="100"/>
    </row>
    <row r="357" spans="3:76" ht="12.75">
      <c r="D357" s="198" t="s">
        <v>280</v>
      </c>
      <c r="E357" s="218"/>
      <c r="F357" s="218"/>
    </row>
    <row r="359" spans="3:76">
      <c r="D359" s="345" t="s">
        <v>281</v>
      </c>
      <c r="E359" s="346"/>
      <c r="F359" s="346"/>
    </row>
    <row r="360" spans="3:76">
      <c r="D360" s="346"/>
      <c r="E360" s="346"/>
      <c r="F360" s="346"/>
    </row>
    <row r="361" spans="3:76">
      <c r="D361" s="345" t="s">
        <v>289</v>
      </c>
      <c r="E361" s="346"/>
      <c r="F361" s="346"/>
    </row>
  </sheetData>
  <sheetProtection password="FA9C" sheet="1" objects="1" scenarios="1" formatColumns="0" formatRows="0" autoFilter="0"/>
  <mergeCells count="2622">
    <mergeCell ref="Y353:Y354"/>
    <mergeCell ref="X349:X351"/>
    <mergeCell ref="W349:W351"/>
    <mergeCell ref="V346:V347"/>
    <mergeCell ref="Z353:Z354"/>
    <mergeCell ref="AA353:AA354"/>
    <mergeCell ref="AB353:AB354"/>
    <mergeCell ref="AC353:AC354"/>
    <mergeCell ref="AD353:AD354"/>
    <mergeCell ref="AE353:AE354"/>
    <mergeCell ref="AF353:AF354"/>
    <mergeCell ref="AG353:AG354"/>
    <mergeCell ref="AG349:AG351"/>
    <mergeCell ref="D352:D354"/>
    <mergeCell ref="E352:E354"/>
    <mergeCell ref="F352:F354"/>
    <mergeCell ref="G352:G354"/>
    <mergeCell ref="H352:H354"/>
    <mergeCell ref="I352:I354"/>
    <mergeCell ref="J352:J354"/>
    <mergeCell ref="K352:K354"/>
    <mergeCell ref="L352:L354"/>
    <mergeCell ref="M352:M354"/>
    <mergeCell ref="N352:N354"/>
    <mergeCell ref="O352:O354"/>
    <mergeCell ref="P352:P354"/>
    <mergeCell ref="Q353:Q354"/>
    <mergeCell ref="R353:R354"/>
    <mergeCell ref="S353:S354"/>
    <mergeCell ref="T353:T354"/>
    <mergeCell ref="U353:U354"/>
    <mergeCell ref="V353:V354"/>
    <mergeCell ref="W353:W354"/>
    <mergeCell ref="X353:X354"/>
    <mergeCell ref="T346:T347"/>
    <mergeCell ref="U346:U347"/>
    <mergeCell ref="Y349:Y351"/>
    <mergeCell ref="Z349:Z351"/>
    <mergeCell ref="AA349:AA351"/>
    <mergeCell ref="AB349:AB351"/>
    <mergeCell ref="AC349:AC351"/>
    <mergeCell ref="AD349:AD351"/>
    <mergeCell ref="AE349:AE351"/>
    <mergeCell ref="AF349:AF351"/>
    <mergeCell ref="AE346:AE347"/>
    <mergeCell ref="AF346:AF347"/>
    <mergeCell ref="AG346:AG347"/>
    <mergeCell ref="D348:D351"/>
    <mergeCell ref="E348:E351"/>
    <mergeCell ref="F348:F351"/>
    <mergeCell ref="G348:G351"/>
    <mergeCell ref="H348:H351"/>
    <mergeCell ref="I348:I351"/>
    <mergeCell ref="J348:J351"/>
    <mergeCell ref="K348:K351"/>
    <mergeCell ref="L348:L351"/>
    <mergeCell ref="M348:M351"/>
    <mergeCell ref="N348:N351"/>
    <mergeCell ref="O348:O351"/>
    <mergeCell ref="P348:P351"/>
    <mergeCell ref="Q349:Q351"/>
    <mergeCell ref="R349:R351"/>
    <mergeCell ref="S349:S351"/>
    <mergeCell ref="T349:T351"/>
    <mergeCell ref="U349:U351"/>
    <mergeCell ref="V349:V351"/>
    <mergeCell ref="D345:D347"/>
    <mergeCell ref="E345:E347"/>
    <mergeCell ref="F345:F347"/>
    <mergeCell ref="G345:G347"/>
    <mergeCell ref="H345:H347"/>
    <mergeCell ref="I345:I347"/>
    <mergeCell ref="J345:J347"/>
    <mergeCell ref="K345:K347"/>
    <mergeCell ref="L345:L347"/>
    <mergeCell ref="Z342:Z344"/>
    <mergeCell ref="AA342:AA344"/>
    <mergeCell ref="AB342:AB344"/>
    <mergeCell ref="AC342:AC344"/>
    <mergeCell ref="AD342:AD344"/>
    <mergeCell ref="AE342:AE344"/>
    <mergeCell ref="AF342:AF344"/>
    <mergeCell ref="AG342:AG344"/>
    <mergeCell ref="W346:W347"/>
    <mergeCell ref="X346:X347"/>
    <mergeCell ref="Y346:Y347"/>
    <mergeCell ref="Z346:Z347"/>
    <mergeCell ref="AA346:AA347"/>
    <mergeCell ref="AB346:AB347"/>
    <mergeCell ref="AC346:AC347"/>
    <mergeCell ref="AD346:AD347"/>
    <mergeCell ref="M345:M347"/>
    <mergeCell ref="N345:N347"/>
    <mergeCell ref="O345:O347"/>
    <mergeCell ref="P345:P347"/>
    <mergeCell ref="Q346:Q347"/>
    <mergeCell ref="R346:R347"/>
    <mergeCell ref="S346:S347"/>
    <mergeCell ref="AG337:AG340"/>
    <mergeCell ref="D341:D344"/>
    <mergeCell ref="E341:E344"/>
    <mergeCell ref="F341:F344"/>
    <mergeCell ref="G341:G344"/>
    <mergeCell ref="H341:H344"/>
    <mergeCell ref="I341:I344"/>
    <mergeCell ref="J341:J344"/>
    <mergeCell ref="K341:K344"/>
    <mergeCell ref="L341:L344"/>
    <mergeCell ref="M341:M344"/>
    <mergeCell ref="N341:N344"/>
    <mergeCell ref="O341:O344"/>
    <mergeCell ref="P341:P344"/>
    <mergeCell ref="Q342:Q344"/>
    <mergeCell ref="R342:R344"/>
    <mergeCell ref="S342:S344"/>
    <mergeCell ref="T342:T344"/>
    <mergeCell ref="U342:U344"/>
    <mergeCell ref="V342:V344"/>
    <mergeCell ref="W342:W344"/>
    <mergeCell ref="X342:X344"/>
    <mergeCell ref="Y342:Y344"/>
    <mergeCell ref="X337:X340"/>
    <mergeCell ref="Y337:Y340"/>
    <mergeCell ref="Z337:Z340"/>
    <mergeCell ref="AA337:AA340"/>
    <mergeCell ref="AB337:AB340"/>
    <mergeCell ref="AC337:AC340"/>
    <mergeCell ref="AD337:AD340"/>
    <mergeCell ref="AE337:AE340"/>
    <mergeCell ref="AF337:AF340"/>
    <mergeCell ref="AE334:AE335"/>
    <mergeCell ref="AF334:AF335"/>
    <mergeCell ref="AG334:AG335"/>
    <mergeCell ref="D336:D340"/>
    <mergeCell ref="E336:E340"/>
    <mergeCell ref="F336:F340"/>
    <mergeCell ref="G336:G340"/>
    <mergeCell ref="H336:H340"/>
    <mergeCell ref="I336:I340"/>
    <mergeCell ref="J336:J340"/>
    <mergeCell ref="K336:K340"/>
    <mergeCell ref="L336:L340"/>
    <mergeCell ref="M336:M340"/>
    <mergeCell ref="N336:N340"/>
    <mergeCell ref="O336:O340"/>
    <mergeCell ref="P336:P340"/>
    <mergeCell ref="Q337:Q340"/>
    <mergeCell ref="R337:R340"/>
    <mergeCell ref="S337:S340"/>
    <mergeCell ref="T337:T340"/>
    <mergeCell ref="U337:U340"/>
    <mergeCell ref="V337:V340"/>
    <mergeCell ref="W337:W340"/>
    <mergeCell ref="V334:V335"/>
    <mergeCell ref="W334:W335"/>
    <mergeCell ref="X334:X335"/>
    <mergeCell ref="Y334:Y335"/>
    <mergeCell ref="Z334:Z335"/>
    <mergeCell ref="AA334:AA335"/>
    <mergeCell ref="AB334:AB335"/>
    <mergeCell ref="AC334:AC335"/>
    <mergeCell ref="AD334:AD335"/>
    <mergeCell ref="Y331:Y332"/>
    <mergeCell ref="X328:X329"/>
    <mergeCell ref="M333:M335"/>
    <mergeCell ref="N333:N335"/>
    <mergeCell ref="O333:O335"/>
    <mergeCell ref="P333:P335"/>
    <mergeCell ref="Q334:Q335"/>
    <mergeCell ref="R334:R335"/>
    <mergeCell ref="S334:S335"/>
    <mergeCell ref="T334:T335"/>
    <mergeCell ref="U334:U335"/>
    <mergeCell ref="D333:D335"/>
    <mergeCell ref="E333:E335"/>
    <mergeCell ref="F333:F335"/>
    <mergeCell ref="G333:G335"/>
    <mergeCell ref="H333:H335"/>
    <mergeCell ref="I333:I335"/>
    <mergeCell ref="J333:J335"/>
    <mergeCell ref="K333:K335"/>
    <mergeCell ref="L333:L335"/>
    <mergeCell ref="W328:W329"/>
    <mergeCell ref="V325:V326"/>
    <mergeCell ref="Z331:Z332"/>
    <mergeCell ref="AA331:AA332"/>
    <mergeCell ref="AB331:AB332"/>
    <mergeCell ref="AC331:AC332"/>
    <mergeCell ref="AD331:AD332"/>
    <mergeCell ref="AE331:AE332"/>
    <mergeCell ref="AF331:AF332"/>
    <mergeCell ref="AG331:AG332"/>
    <mergeCell ref="AG328:AG329"/>
    <mergeCell ref="D330:D332"/>
    <mergeCell ref="E330:E332"/>
    <mergeCell ref="F330:F332"/>
    <mergeCell ref="G330:G332"/>
    <mergeCell ref="H330:H332"/>
    <mergeCell ref="I330:I332"/>
    <mergeCell ref="J330:J332"/>
    <mergeCell ref="K330:K332"/>
    <mergeCell ref="L330:L332"/>
    <mergeCell ref="M330:M332"/>
    <mergeCell ref="N330:N332"/>
    <mergeCell ref="O330:O332"/>
    <mergeCell ref="P330:P332"/>
    <mergeCell ref="Q331:Q332"/>
    <mergeCell ref="R331:R332"/>
    <mergeCell ref="S331:S332"/>
    <mergeCell ref="T331:T332"/>
    <mergeCell ref="U331:U332"/>
    <mergeCell ref="V331:V332"/>
    <mergeCell ref="W331:W332"/>
    <mergeCell ref="X331:X332"/>
    <mergeCell ref="T325:T326"/>
    <mergeCell ref="U325:U326"/>
    <mergeCell ref="Y328:Y329"/>
    <mergeCell ref="Z328:Z329"/>
    <mergeCell ref="AA328:AA329"/>
    <mergeCell ref="AB328:AB329"/>
    <mergeCell ref="AC328:AC329"/>
    <mergeCell ref="AD328:AD329"/>
    <mergeCell ref="AE328:AE329"/>
    <mergeCell ref="AF328:AF329"/>
    <mergeCell ref="AE325:AE326"/>
    <mergeCell ref="AF325:AF326"/>
    <mergeCell ref="AG325:AG326"/>
    <mergeCell ref="D327:D329"/>
    <mergeCell ref="E327:E329"/>
    <mergeCell ref="F327:F329"/>
    <mergeCell ref="G327:G329"/>
    <mergeCell ref="H327:H329"/>
    <mergeCell ref="I327:I329"/>
    <mergeCell ref="J327:J329"/>
    <mergeCell ref="K327:K329"/>
    <mergeCell ref="L327:L329"/>
    <mergeCell ref="M327:M329"/>
    <mergeCell ref="N327:N329"/>
    <mergeCell ref="O327:O329"/>
    <mergeCell ref="P327:P329"/>
    <mergeCell ref="Q328:Q329"/>
    <mergeCell ref="R328:R329"/>
    <mergeCell ref="S328:S329"/>
    <mergeCell ref="T328:T329"/>
    <mergeCell ref="U328:U329"/>
    <mergeCell ref="V328:V329"/>
    <mergeCell ref="D324:D326"/>
    <mergeCell ref="E324:E326"/>
    <mergeCell ref="F324:F326"/>
    <mergeCell ref="G324:G326"/>
    <mergeCell ref="H324:H326"/>
    <mergeCell ref="I324:I326"/>
    <mergeCell ref="J324:J326"/>
    <mergeCell ref="K324:K326"/>
    <mergeCell ref="L324:L326"/>
    <mergeCell ref="Z322:Z323"/>
    <mergeCell ref="AA322:AA323"/>
    <mergeCell ref="AB322:AB323"/>
    <mergeCell ref="AC322:AC323"/>
    <mergeCell ref="AD322:AD323"/>
    <mergeCell ref="AE322:AE323"/>
    <mergeCell ref="AF322:AF323"/>
    <mergeCell ref="AG322:AG323"/>
    <mergeCell ref="W325:W326"/>
    <mergeCell ref="X325:X326"/>
    <mergeCell ref="Y325:Y326"/>
    <mergeCell ref="Z325:Z326"/>
    <mergeCell ref="AA325:AA326"/>
    <mergeCell ref="AB325:AB326"/>
    <mergeCell ref="AC325:AC326"/>
    <mergeCell ref="AD325:AD326"/>
    <mergeCell ref="M324:M326"/>
    <mergeCell ref="N324:N326"/>
    <mergeCell ref="O324:O326"/>
    <mergeCell ref="P324:P326"/>
    <mergeCell ref="Q325:Q326"/>
    <mergeCell ref="R325:R326"/>
    <mergeCell ref="S325:S326"/>
    <mergeCell ref="AG311:AG313"/>
    <mergeCell ref="D321:D323"/>
    <mergeCell ref="E321:E323"/>
    <mergeCell ref="F321:F323"/>
    <mergeCell ref="G321:G323"/>
    <mergeCell ref="H321:H323"/>
    <mergeCell ref="I321:I323"/>
    <mergeCell ref="J321:J323"/>
    <mergeCell ref="K321:K323"/>
    <mergeCell ref="L321:L323"/>
    <mergeCell ref="M321:M323"/>
    <mergeCell ref="N321:N323"/>
    <mergeCell ref="O321:O323"/>
    <mergeCell ref="P321:P323"/>
    <mergeCell ref="Q322:Q323"/>
    <mergeCell ref="R322:R323"/>
    <mergeCell ref="S322:S323"/>
    <mergeCell ref="T322:T323"/>
    <mergeCell ref="U322:U323"/>
    <mergeCell ref="V322:V323"/>
    <mergeCell ref="W322:W323"/>
    <mergeCell ref="X322:X323"/>
    <mergeCell ref="Y322:Y323"/>
    <mergeCell ref="X311:X313"/>
    <mergeCell ref="Y311:Y313"/>
    <mergeCell ref="Z311:Z313"/>
    <mergeCell ref="AA311:AA313"/>
    <mergeCell ref="AB311:AB313"/>
    <mergeCell ref="AC311:AC313"/>
    <mergeCell ref="AD311:AD313"/>
    <mergeCell ref="AE311:AE313"/>
    <mergeCell ref="AF311:AF313"/>
    <mergeCell ref="AE308:AE309"/>
    <mergeCell ref="AF308:AF309"/>
    <mergeCell ref="AG308:AG309"/>
    <mergeCell ref="D310:D313"/>
    <mergeCell ref="E310:E313"/>
    <mergeCell ref="F310:F313"/>
    <mergeCell ref="G310:G313"/>
    <mergeCell ref="H310:H313"/>
    <mergeCell ref="I310:I313"/>
    <mergeCell ref="J310:J313"/>
    <mergeCell ref="K310:K313"/>
    <mergeCell ref="L310:L313"/>
    <mergeCell ref="M310:M313"/>
    <mergeCell ref="N310:N313"/>
    <mergeCell ref="O310:O313"/>
    <mergeCell ref="P310:P313"/>
    <mergeCell ref="Q311:Q313"/>
    <mergeCell ref="R311:R313"/>
    <mergeCell ref="S311:S313"/>
    <mergeCell ref="T311:T313"/>
    <mergeCell ref="U311:U313"/>
    <mergeCell ref="V311:V313"/>
    <mergeCell ref="W311:W313"/>
    <mergeCell ref="V308:V309"/>
    <mergeCell ref="W308:W309"/>
    <mergeCell ref="X308:X309"/>
    <mergeCell ref="Y308:Y309"/>
    <mergeCell ref="Z308:Z309"/>
    <mergeCell ref="AA308:AA309"/>
    <mergeCell ref="AB308:AB309"/>
    <mergeCell ref="AC308:AC309"/>
    <mergeCell ref="AD308:AD309"/>
    <mergeCell ref="Y305:Y306"/>
    <mergeCell ref="X302:X303"/>
    <mergeCell ref="M307:M309"/>
    <mergeCell ref="N307:N309"/>
    <mergeCell ref="O307:O309"/>
    <mergeCell ref="P307:P309"/>
    <mergeCell ref="Q308:Q309"/>
    <mergeCell ref="R308:R309"/>
    <mergeCell ref="S308:S309"/>
    <mergeCell ref="T308:T309"/>
    <mergeCell ref="U308:U309"/>
    <mergeCell ref="D307:D309"/>
    <mergeCell ref="E307:E309"/>
    <mergeCell ref="F307:F309"/>
    <mergeCell ref="G307:G309"/>
    <mergeCell ref="H307:H309"/>
    <mergeCell ref="I307:I309"/>
    <mergeCell ref="J307:J309"/>
    <mergeCell ref="K307:K309"/>
    <mergeCell ref="L307:L309"/>
    <mergeCell ref="W302:W303"/>
    <mergeCell ref="V299:V300"/>
    <mergeCell ref="Z305:Z306"/>
    <mergeCell ref="AA305:AA306"/>
    <mergeCell ref="AB305:AB306"/>
    <mergeCell ref="AC305:AC306"/>
    <mergeCell ref="AD305:AD306"/>
    <mergeCell ref="AE305:AE306"/>
    <mergeCell ref="AF305:AF306"/>
    <mergeCell ref="AG305:AG306"/>
    <mergeCell ref="AG302:AG303"/>
    <mergeCell ref="D304:D306"/>
    <mergeCell ref="E304:E306"/>
    <mergeCell ref="F304:F306"/>
    <mergeCell ref="G304:G306"/>
    <mergeCell ref="H304:H306"/>
    <mergeCell ref="I304:I306"/>
    <mergeCell ref="J304:J306"/>
    <mergeCell ref="K304:K306"/>
    <mergeCell ref="L304:L306"/>
    <mergeCell ref="M304:M306"/>
    <mergeCell ref="N304:N306"/>
    <mergeCell ref="O304:O306"/>
    <mergeCell ref="P304:P306"/>
    <mergeCell ref="Q305:Q306"/>
    <mergeCell ref="R305:R306"/>
    <mergeCell ref="S305:S306"/>
    <mergeCell ref="T305:T306"/>
    <mergeCell ref="U305:U306"/>
    <mergeCell ref="V305:V306"/>
    <mergeCell ref="W305:W306"/>
    <mergeCell ref="X305:X306"/>
    <mergeCell ref="T299:T300"/>
    <mergeCell ref="U299:U300"/>
    <mergeCell ref="Y302:Y303"/>
    <mergeCell ref="Z302:Z303"/>
    <mergeCell ref="AA302:AA303"/>
    <mergeCell ref="AB302:AB303"/>
    <mergeCell ref="AC302:AC303"/>
    <mergeCell ref="AD302:AD303"/>
    <mergeCell ref="AE302:AE303"/>
    <mergeCell ref="AF302:AF303"/>
    <mergeCell ref="AE299:AE300"/>
    <mergeCell ref="AF299:AF300"/>
    <mergeCell ref="AG299:AG300"/>
    <mergeCell ref="D301:D303"/>
    <mergeCell ref="E301:E303"/>
    <mergeCell ref="F301:F303"/>
    <mergeCell ref="G301:G303"/>
    <mergeCell ref="H301:H303"/>
    <mergeCell ref="I301:I303"/>
    <mergeCell ref="J301:J303"/>
    <mergeCell ref="K301:K303"/>
    <mergeCell ref="L301:L303"/>
    <mergeCell ref="M301:M303"/>
    <mergeCell ref="N301:N303"/>
    <mergeCell ref="O301:O303"/>
    <mergeCell ref="P301:P303"/>
    <mergeCell ref="Q302:Q303"/>
    <mergeCell ref="R302:R303"/>
    <mergeCell ref="S302:S303"/>
    <mergeCell ref="T302:T303"/>
    <mergeCell ref="U302:U303"/>
    <mergeCell ref="V302:V303"/>
    <mergeCell ref="D298:D300"/>
    <mergeCell ref="E298:E300"/>
    <mergeCell ref="F298:F300"/>
    <mergeCell ref="G298:G300"/>
    <mergeCell ref="H298:H300"/>
    <mergeCell ref="I298:I300"/>
    <mergeCell ref="J298:J300"/>
    <mergeCell ref="K298:K300"/>
    <mergeCell ref="L298:L300"/>
    <mergeCell ref="Z296:Z297"/>
    <mergeCell ref="AA296:AA297"/>
    <mergeCell ref="AB296:AB297"/>
    <mergeCell ref="AC296:AC297"/>
    <mergeCell ref="AD296:AD297"/>
    <mergeCell ref="AE296:AE297"/>
    <mergeCell ref="AF296:AF297"/>
    <mergeCell ref="AG296:AG297"/>
    <mergeCell ref="W299:W300"/>
    <mergeCell ref="X299:X300"/>
    <mergeCell ref="Y299:Y300"/>
    <mergeCell ref="Z299:Z300"/>
    <mergeCell ref="AA299:AA300"/>
    <mergeCell ref="AB299:AB300"/>
    <mergeCell ref="AC299:AC300"/>
    <mergeCell ref="AD299:AD300"/>
    <mergeCell ref="M298:M300"/>
    <mergeCell ref="N298:N300"/>
    <mergeCell ref="O298:O300"/>
    <mergeCell ref="P298:P300"/>
    <mergeCell ref="Q299:Q300"/>
    <mergeCell ref="R299:R300"/>
    <mergeCell ref="S299:S300"/>
    <mergeCell ref="AG293:AG294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6:Q297"/>
    <mergeCell ref="R296:R297"/>
    <mergeCell ref="S296:S297"/>
    <mergeCell ref="T296:T297"/>
    <mergeCell ref="U296:U297"/>
    <mergeCell ref="V296:V297"/>
    <mergeCell ref="W296:W297"/>
    <mergeCell ref="X296:X297"/>
    <mergeCell ref="Y296:Y297"/>
    <mergeCell ref="X293:X294"/>
    <mergeCell ref="Y293:Y294"/>
    <mergeCell ref="Z293:Z294"/>
    <mergeCell ref="AA293:AA294"/>
    <mergeCell ref="AB293:AB294"/>
    <mergeCell ref="AC293:AC294"/>
    <mergeCell ref="AD293:AD294"/>
    <mergeCell ref="AE293:AE294"/>
    <mergeCell ref="AF293:AF294"/>
    <mergeCell ref="AE290:AE291"/>
    <mergeCell ref="AF290:AF291"/>
    <mergeCell ref="AG290:AG291"/>
    <mergeCell ref="D292:D294"/>
    <mergeCell ref="E292:E294"/>
    <mergeCell ref="F292:F294"/>
    <mergeCell ref="G292:G294"/>
    <mergeCell ref="H292:H294"/>
    <mergeCell ref="I292:I294"/>
    <mergeCell ref="J292:J294"/>
    <mergeCell ref="K292:K294"/>
    <mergeCell ref="L292:L294"/>
    <mergeCell ref="M292:M294"/>
    <mergeCell ref="N292:N294"/>
    <mergeCell ref="O292:O294"/>
    <mergeCell ref="P292:P294"/>
    <mergeCell ref="Q293:Q294"/>
    <mergeCell ref="R293:R294"/>
    <mergeCell ref="S293:S294"/>
    <mergeCell ref="T293:T294"/>
    <mergeCell ref="U293:U294"/>
    <mergeCell ref="V293:V294"/>
    <mergeCell ref="W293:W294"/>
    <mergeCell ref="V290:V291"/>
    <mergeCell ref="W290:W291"/>
    <mergeCell ref="X290:X291"/>
    <mergeCell ref="Y290:Y291"/>
    <mergeCell ref="Z290:Z291"/>
    <mergeCell ref="AA290:AA291"/>
    <mergeCell ref="AB290:AB291"/>
    <mergeCell ref="AC290:AC291"/>
    <mergeCell ref="AD290:AD291"/>
    <mergeCell ref="Y287:Y288"/>
    <mergeCell ref="X284:X285"/>
    <mergeCell ref="M289:M291"/>
    <mergeCell ref="N289:N291"/>
    <mergeCell ref="O289:O291"/>
    <mergeCell ref="P289:P291"/>
    <mergeCell ref="Q290:Q291"/>
    <mergeCell ref="R290:R291"/>
    <mergeCell ref="S290:S291"/>
    <mergeCell ref="T290:T291"/>
    <mergeCell ref="U290:U291"/>
    <mergeCell ref="D289:D291"/>
    <mergeCell ref="E289:E291"/>
    <mergeCell ref="F289:F291"/>
    <mergeCell ref="G289:G291"/>
    <mergeCell ref="H289:H291"/>
    <mergeCell ref="I289:I291"/>
    <mergeCell ref="J289:J291"/>
    <mergeCell ref="K289:K291"/>
    <mergeCell ref="L289:L291"/>
    <mergeCell ref="W284:W285"/>
    <mergeCell ref="V281:V282"/>
    <mergeCell ref="Z287:Z288"/>
    <mergeCell ref="AA287:AA288"/>
    <mergeCell ref="AB287:AB288"/>
    <mergeCell ref="AC287:AC288"/>
    <mergeCell ref="AD287:AD288"/>
    <mergeCell ref="AE287:AE288"/>
    <mergeCell ref="AF287:AF288"/>
    <mergeCell ref="AG287:AG288"/>
    <mergeCell ref="AG284:AG285"/>
    <mergeCell ref="D286:D288"/>
    <mergeCell ref="E286:E288"/>
    <mergeCell ref="F286:F288"/>
    <mergeCell ref="G286:G288"/>
    <mergeCell ref="H286:H288"/>
    <mergeCell ref="I286:I288"/>
    <mergeCell ref="J286:J288"/>
    <mergeCell ref="K286:K288"/>
    <mergeCell ref="L286:L288"/>
    <mergeCell ref="M286:M288"/>
    <mergeCell ref="N286:N288"/>
    <mergeCell ref="O286:O288"/>
    <mergeCell ref="P286:P288"/>
    <mergeCell ref="Q287:Q288"/>
    <mergeCell ref="R287:R288"/>
    <mergeCell ref="S287:S288"/>
    <mergeCell ref="T287:T288"/>
    <mergeCell ref="U287:U288"/>
    <mergeCell ref="V287:V288"/>
    <mergeCell ref="W287:W288"/>
    <mergeCell ref="X287:X288"/>
    <mergeCell ref="T281:T282"/>
    <mergeCell ref="U281:U282"/>
    <mergeCell ref="Y284:Y285"/>
    <mergeCell ref="Z284:Z285"/>
    <mergeCell ref="AA284:AA285"/>
    <mergeCell ref="AB284:AB285"/>
    <mergeCell ref="AC284:AC285"/>
    <mergeCell ref="AD284:AD285"/>
    <mergeCell ref="AE284:AE285"/>
    <mergeCell ref="AF284:AF285"/>
    <mergeCell ref="AE281:AE282"/>
    <mergeCell ref="AF281:AF282"/>
    <mergeCell ref="AG281:AG282"/>
    <mergeCell ref="D283:D285"/>
    <mergeCell ref="E283:E285"/>
    <mergeCell ref="F283:F285"/>
    <mergeCell ref="G283:G285"/>
    <mergeCell ref="H283:H285"/>
    <mergeCell ref="I283:I285"/>
    <mergeCell ref="J283:J285"/>
    <mergeCell ref="K283:K285"/>
    <mergeCell ref="L283:L285"/>
    <mergeCell ref="M283:M285"/>
    <mergeCell ref="N283:N285"/>
    <mergeCell ref="O283:O285"/>
    <mergeCell ref="P283:P285"/>
    <mergeCell ref="Q284:Q285"/>
    <mergeCell ref="R284:R285"/>
    <mergeCell ref="S284:S285"/>
    <mergeCell ref="T284:T285"/>
    <mergeCell ref="U284:U285"/>
    <mergeCell ref="V284:V285"/>
    <mergeCell ref="D280:D282"/>
    <mergeCell ref="E280:E282"/>
    <mergeCell ref="F280:F282"/>
    <mergeCell ref="G280:G282"/>
    <mergeCell ref="H280:H282"/>
    <mergeCell ref="I280:I282"/>
    <mergeCell ref="J280:J282"/>
    <mergeCell ref="K280:K282"/>
    <mergeCell ref="L280:L282"/>
    <mergeCell ref="Z278:Z279"/>
    <mergeCell ref="AA278:AA279"/>
    <mergeCell ref="AB278:AB279"/>
    <mergeCell ref="AC278:AC279"/>
    <mergeCell ref="AD278:AD279"/>
    <mergeCell ref="AE278:AE279"/>
    <mergeCell ref="AF278:AF279"/>
    <mergeCell ref="AG278:AG279"/>
    <mergeCell ref="W281:W282"/>
    <mergeCell ref="X281:X282"/>
    <mergeCell ref="Y281:Y282"/>
    <mergeCell ref="Z281:Z282"/>
    <mergeCell ref="AA281:AA282"/>
    <mergeCell ref="AB281:AB282"/>
    <mergeCell ref="AC281:AC282"/>
    <mergeCell ref="AD281:AD282"/>
    <mergeCell ref="M280:M282"/>
    <mergeCell ref="N280:N282"/>
    <mergeCell ref="O280:O282"/>
    <mergeCell ref="P280:P282"/>
    <mergeCell ref="Q281:Q282"/>
    <mergeCell ref="R281:R282"/>
    <mergeCell ref="S281:S282"/>
    <mergeCell ref="AG275:AG276"/>
    <mergeCell ref="D277:D279"/>
    <mergeCell ref="E277:E279"/>
    <mergeCell ref="F277:F279"/>
    <mergeCell ref="G277:G279"/>
    <mergeCell ref="H277:H279"/>
    <mergeCell ref="I277:I279"/>
    <mergeCell ref="J277:J279"/>
    <mergeCell ref="K277:K279"/>
    <mergeCell ref="L277:L279"/>
    <mergeCell ref="M277:M279"/>
    <mergeCell ref="N277:N279"/>
    <mergeCell ref="O277:O279"/>
    <mergeCell ref="P277:P279"/>
    <mergeCell ref="Q278:Q279"/>
    <mergeCell ref="R278:R279"/>
    <mergeCell ref="S278:S279"/>
    <mergeCell ref="T278:T279"/>
    <mergeCell ref="U278:U279"/>
    <mergeCell ref="V278:V279"/>
    <mergeCell ref="W278:W279"/>
    <mergeCell ref="X278:X279"/>
    <mergeCell ref="Y278:Y279"/>
    <mergeCell ref="X275:X276"/>
    <mergeCell ref="Y275:Y276"/>
    <mergeCell ref="Z275:Z276"/>
    <mergeCell ref="AA275:AA276"/>
    <mergeCell ref="AB275:AB276"/>
    <mergeCell ref="AC275:AC276"/>
    <mergeCell ref="AD275:AD276"/>
    <mergeCell ref="AE275:AE276"/>
    <mergeCell ref="AF275:AF276"/>
    <mergeCell ref="AE272:AE273"/>
    <mergeCell ref="AF272:AF273"/>
    <mergeCell ref="AG272:AG273"/>
    <mergeCell ref="D274:D276"/>
    <mergeCell ref="E274:E276"/>
    <mergeCell ref="F274:F276"/>
    <mergeCell ref="G274:G276"/>
    <mergeCell ref="H274:H276"/>
    <mergeCell ref="I274:I276"/>
    <mergeCell ref="J274:J276"/>
    <mergeCell ref="K274:K276"/>
    <mergeCell ref="L274:L276"/>
    <mergeCell ref="M274:M276"/>
    <mergeCell ref="N274:N276"/>
    <mergeCell ref="O274:O276"/>
    <mergeCell ref="P274:P276"/>
    <mergeCell ref="Q275:Q276"/>
    <mergeCell ref="R275:R276"/>
    <mergeCell ref="S275:S276"/>
    <mergeCell ref="T275:T276"/>
    <mergeCell ref="U275:U276"/>
    <mergeCell ref="V275:V276"/>
    <mergeCell ref="W275:W276"/>
    <mergeCell ref="V272:V273"/>
    <mergeCell ref="W272:W273"/>
    <mergeCell ref="X272:X273"/>
    <mergeCell ref="Y272:Y273"/>
    <mergeCell ref="Z272:Z273"/>
    <mergeCell ref="AA272:AA273"/>
    <mergeCell ref="AB272:AB273"/>
    <mergeCell ref="AC272:AC273"/>
    <mergeCell ref="AD272:AD273"/>
    <mergeCell ref="Y269:Y270"/>
    <mergeCell ref="X266:X267"/>
    <mergeCell ref="M271:M273"/>
    <mergeCell ref="N271:N273"/>
    <mergeCell ref="O271:O273"/>
    <mergeCell ref="P271:P273"/>
    <mergeCell ref="Q272:Q273"/>
    <mergeCell ref="R272:R273"/>
    <mergeCell ref="S272:S273"/>
    <mergeCell ref="T272:T273"/>
    <mergeCell ref="U272:U273"/>
    <mergeCell ref="D271:D273"/>
    <mergeCell ref="E271:E273"/>
    <mergeCell ref="F271:F273"/>
    <mergeCell ref="G271:G273"/>
    <mergeCell ref="H271:H273"/>
    <mergeCell ref="I271:I273"/>
    <mergeCell ref="J271:J273"/>
    <mergeCell ref="K271:K273"/>
    <mergeCell ref="L271:L273"/>
    <mergeCell ref="W266:W267"/>
    <mergeCell ref="V263:V264"/>
    <mergeCell ref="Z269:Z270"/>
    <mergeCell ref="AA269:AA270"/>
    <mergeCell ref="AB269:AB270"/>
    <mergeCell ref="AC269:AC270"/>
    <mergeCell ref="AD269:AD270"/>
    <mergeCell ref="AE269:AE270"/>
    <mergeCell ref="AF269:AF270"/>
    <mergeCell ref="AG269:AG270"/>
    <mergeCell ref="AG266:AG267"/>
    <mergeCell ref="D268:D270"/>
    <mergeCell ref="E268:E270"/>
    <mergeCell ref="F268:F270"/>
    <mergeCell ref="G268:G270"/>
    <mergeCell ref="H268:H270"/>
    <mergeCell ref="I268:I270"/>
    <mergeCell ref="J268:J270"/>
    <mergeCell ref="K268:K270"/>
    <mergeCell ref="L268:L270"/>
    <mergeCell ref="M268:M270"/>
    <mergeCell ref="N268:N270"/>
    <mergeCell ref="O268:O270"/>
    <mergeCell ref="P268:P270"/>
    <mergeCell ref="Q269:Q270"/>
    <mergeCell ref="R269:R270"/>
    <mergeCell ref="S269:S270"/>
    <mergeCell ref="T269:T270"/>
    <mergeCell ref="U269:U270"/>
    <mergeCell ref="V269:V270"/>
    <mergeCell ref="W269:W270"/>
    <mergeCell ref="X269:X270"/>
    <mergeCell ref="T263:T264"/>
    <mergeCell ref="U263:U264"/>
    <mergeCell ref="Y266:Y267"/>
    <mergeCell ref="Z266:Z267"/>
    <mergeCell ref="AA266:AA267"/>
    <mergeCell ref="AB266:AB267"/>
    <mergeCell ref="AC266:AC267"/>
    <mergeCell ref="AD266:AD267"/>
    <mergeCell ref="AE266:AE267"/>
    <mergeCell ref="AF266:AF267"/>
    <mergeCell ref="AE263:AE264"/>
    <mergeCell ref="AF263:AF264"/>
    <mergeCell ref="AG263:AG264"/>
    <mergeCell ref="D265:D267"/>
    <mergeCell ref="E265:E267"/>
    <mergeCell ref="F265:F267"/>
    <mergeCell ref="G265:G267"/>
    <mergeCell ref="H265:H267"/>
    <mergeCell ref="I265:I267"/>
    <mergeCell ref="J265:J267"/>
    <mergeCell ref="K265:K267"/>
    <mergeCell ref="L265:L267"/>
    <mergeCell ref="M265:M267"/>
    <mergeCell ref="N265:N267"/>
    <mergeCell ref="O265:O267"/>
    <mergeCell ref="P265:P267"/>
    <mergeCell ref="Q266:Q267"/>
    <mergeCell ref="R266:R267"/>
    <mergeCell ref="S266:S267"/>
    <mergeCell ref="T266:T267"/>
    <mergeCell ref="U266:U267"/>
    <mergeCell ref="V266:V267"/>
    <mergeCell ref="D262:D264"/>
    <mergeCell ref="E262:E264"/>
    <mergeCell ref="F262:F264"/>
    <mergeCell ref="G262:G264"/>
    <mergeCell ref="H262:H264"/>
    <mergeCell ref="I262:I264"/>
    <mergeCell ref="J262:J264"/>
    <mergeCell ref="K262:K264"/>
    <mergeCell ref="L262:L264"/>
    <mergeCell ref="Z260:Z261"/>
    <mergeCell ref="AA260:AA261"/>
    <mergeCell ref="AB260:AB261"/>
    <mergeCell ref="AC260:AC261"/>
    <mergeCell ref="AD260:AD261"/>
    <mergeCell ref="AE260:AE261"/>
    <mergeCell ref="AF260:AF261"/>
    <mergeCell ref="AG260:AG261"/>
    <mergeCell ref="W263:W264"/>
    <mergeCell ref="X263:X264"/>
    <mergeCell ref="Y263:Y264"/>
    <mergeCell ref="Z263:Z264"/>
    <mergeCell ref="AA263:AA264"/>
    <mergeCell ref="AB263:AB264"/>
    <mergeCell ref="AC263:AC264"/>
    <mergeCell ref="AD263:AD264"/>
    <mergeCell ref="M262:M264"/>
    <mergeCell ref="N262:N264"/>
    <mergeCell ref="O262:O264"/>
    <mergeCell ref="P262:P264"/>
    <mergeCell ref="Q263:Q264"/>
    <mergeCell ref="R263:R264"/>
    <mergeCell ref="S263:S264"/>
    <mergeCell ref="AG257:AG258"/>
    <mergeCell ref="D259:D261"/>
    <mergeCell ref="E259:E261"/>
    <mergeCell ref="F259:F261"/>
    <mergeCell ref="G259:G261"/>
    <mergeCell ref="H259:H261"/>
    <mergeCell ref="I259:I261"/>
    <mergeCell ref="J259:J261"/>
    <mergeCell ref="K259:K261"/>
    <mergeCell ref="L259:L261"/>
    <mergeCell ref="M259:M261"/>
    <mergeCell ref="N259:N261"/>
    <mergeCell ref="O259:O261"/>
    <mergeCell ref="P259:P261"/>
    <mergeCell ref="Q260:Q261"/>
    <mergeCell ref="R260:R261"/>
    <mergeCell ref="S260:S261"/>
    <mergeCell ref="T260:T261"/>
    <mergeCell ref="U260:U261"/>
    <mergeCell ref="V260:V261"/>
    <mergeCell ref="W260:W261"/>
    <mergeCell ref="X260:X261"/>
    <mergeCell ref="Y260:Y261"/>
    <mergeCell ref="X257:X258"/>
    <mergeCell ref="Y257:Y258"/>
    <mergeCell ref="Z257:Z258"/>
    <mergeCell ref="AA257:AA258"/>
    <mergeCell ref="AB257:AB258"/>
    <mergeCell ref="AC257:AC258"/>
    <mergeCell ref="AD257:AD258"/>
    <mergeCell ref="AE257:AE258"/>
    <mergeCell ref="AF257:AF258"/>
    <mergeCell ref="AE254:AE255"/>
    <mergeCell ref="AF254:AF255"/>
    <mergeCell ref="AG254:AG255"/>
    <mergeCell ref="D256:D258"/>
    <mergeCell ref="E256:E258"/>
    <mergeCell ref="F256:F258"/>
    <mergeCell ref="G256:G258"/>
    <mergeCell ref="H256:H258"/>
    <mergeCell ref="I256:I258"/>
    <mergeCell ref="J256:J258"/>
    <mergeCell ref="K256:K258"/>
    <mergeCell ref="L256:L258"/>
    <mergeCell ref="M256:M258"/>
    <mergeCell ref="N256:N258"/>
    <mergeCell ref="O256:O258"/>
    <mergeCell ref="P256:P258"/>
    <mergeCell ref="Q257:Q258"/>
    <mergeCell ref="R257:R258"/>
    <mergeCell ref="S257:S258"/>
    <mergeCell ref="T257:T258"/>
    <mergeCell ref="U257:U258"/>
    <mergeCell ref="V257:V258"/>
    <mergeCell ref="W257:W258"/>
    <mergeCell ref="V254:V255"/>
    <mergeCell ref="W254:W255"/>
    <mergeCell ref="X254:X255"/>
    <mergeCell ref="Y254:Y255"/>
    <mergeCell ref="Z254:Z255"/>
    <mergeCell ref="AA254:AA255"/>
    <mergeCell ref="AB254:AB255"/>
    <mergeCell ref="AC254:AC255"/>
    <mergeCell ref="AD254:AD255"/>
    <mergeCell ref="Y251:Y252"/>
    <mergeCell ref="X248:X249"/>
    <mergeCell ref="M253:M255"/>
    <mergeCell ref="N253:N255"/>
    <mergeCell ref="O253:O255"/>
    <mergeCell ref="P253:P255"/>
    <mergeCell ref="Q254:Q255"/>
    <mergeCell ref="R254:R255"/>
    <mergeCell ref="S254:S255"/>
    <mergeCell ref="T254:T255"/>
    <mergeCell ref="U254:U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W248:W249"/>
    <mergeCell ref="V245:V246"/>
    <mergeCell ref="Z251:Z252"/>
    <mergeCell ref="AA251:AA252"/>
    <mergeCell ref="AB251:AB252"/>
    <mergeCell ref="AC251:AC252"/>
    <mergeCell ref="AD251:AD252"/>
    <mergeCell ref="AE251:AE252"/>
    <mergeCell ref="AF251:AF252"/>
    <mergeCell ref="AG251:AG252"/>
    <mergeCell ref="AG248:AG249"/>
    <mergeCell ref="D250:D252"/>
    <mergeCell ref="E250:E252"/>
    <mergeCell ref="F250:F252"/>
    <mergeCell ref="G250:G252"/>
    <mergeCell ref="H250:H252"/>
    <mergeCell ref="I250:I252"/>
    <mergeCell ref="J250:J252"/>
    <mergeCell ref="K250:K252"/>
    <mergeCell ref="L250:L252"/>
    <mergeCell ref="M250:M252"/>
    <mergeCell ref="N250:N252"/>
    <mergeCell ref="O250:O252"/>
    <mergeCell ref="P250:P252"/>
    <mergeCell ref="Q251:Q252"/>
    <mergeCell ref="R251:R252"/>
    <mergeCell ref="S251:S252"/>
    <mergeCell ref="T251:T252"/>
    <mergeCell ref="U251:U252"/>
    <mergeCell ref="V251:V252"/>
    <mergeCell ref="W251:W252"/>
    <mergeCell ref="X251:X252"/>
    <mergeCell ref="T245:T246"/>
    <mergeCell ref="U245:U246"/>
    <mergeCell ref="Y248:Y249"/>
    <mergeCell ref="Z248:Z249"/>
    <mergeCell ref="AA248:AA249"/>
    <mergeCell ref="AB248:AB249"/>
    <mergeCell ref="AC248:AC249"/>
    <mergeCell ref="AD248:AD249"/>
    <mergeCell ref="AE248:AE249"/>
    <mergeCell ref="AF248:AF249"/>
    <mergeCell ref="AE245:AE246"/>
    <mergeCell ref="AF245:AF246"/>
    <mergeCell ref="AG245:AG246"/>
    <mergeCell ref="D247:D249"/>
    <mergeCell ref="E247:E249"/>
    <mergeCell ref="F247:F249"/>
    <mergeCell ref="G247:G249"/>
    <mergeCell ref="H247:H249"/>
    <mergeCell ref="I247:I249"/>
    <mergeCell ref="J247:J249"/>
    <mergeCell ref="K247:K249"/>
    <mergeCell ref="L247:L249"/>
    <mergeCell ref="M247:M249"/>
    <mergeCell ref="N247:N249"/>
    <mergeCell ref="O247:O249"/>
    <mergeCell ref="P247:P249"/>
    <mergeCell ref="Q248:Q249"/>
    <mergeCell ref="R248:R249"/>
    <mergeCell ref="S248:S249"/>
    <mergeCell ref="T248:T249"/>
    <mergeCell ref="U248:U249"/>
    <mergeCell ref="V248:V249"/>
    <mergeCell ref="D244:D246"/>
    <mergeCell ref="E244:E246"/>
    <mergeCell ref="F244:F246"/>
    <mergeCell ref="G244:G246"/>
    <mergeCell ref="H244:H246"/>
    <mergeCell ref="I244:I246"/>
    <mergeCell ref="J244:J246"/>
    <mergeCell ref="K244:K246"/>
    <mergeCell ref="L244:L246"/>
    <mergeCell ref="Z240:Z243"/>
    <mergeCell ref="AA240:AA243"/>
    <mergeCell ref="AB240:AB243"/>
    <mergeCell ref="AC240:AC243"/>
    <mergeCell ref="AD240:AD243"/>
    <mergeCell ref="AE240:AE243"/>
    <mergeCell ref="AF240:AF243"/>
    <mergeCell ref="AG240:AG243"/>
    <mergeCell ref="W245:W246"/>
    <mergeCell ref="X245:X246"/>
    <mergeCell ref="Y245:Y246"/>
    <mergeCell ref="Z245:Z246"/>
    <mergeCell ref="AA245:AA246"/>
    <mergeCell ref="AB245:AB246"/>
    <mergeCell ref="AC245:AC246"/>
    <mergeCell ref="AD245:AD246"/>
    <mergeCell ref="M244:M246"/>
    <mergeCell ref="N244:N246"/>
    <mergeCell ref="O244:O246"/>
    <mergeCell ref="P244:P246"/>
    <mergeCell ref="Q245:Q246"/>
    <mergeCell ref="R245:R246"/>
    <mergeCell ref="S245:S246"/>
    <mergeCell ref="AG236:AG238"/>
    <mergeCell ref="D239:D243"/>
    <mergeCell ref="E239:E243"/>
    <mergeCell ref="F239:F243"/>
    <mergeCell ref="G239:G243"/>
    <mergeCell ref="H239:H243"/>
    <mergeCell ref="I239:I243"/>
    <mergeCell ref="J239:J243"/>
    <mergeCell ref="K239:K243"/>
    <mergeCell ref="L239:L243"/>
    <mergeCell ref="M239:M243"/>
    <mergeCell ref="N239:N243"/>
    <mergeCell ref="O239:O243"/>
    <mergeCell ref="P239:P243"/>
    <mergeCell ref="Q240:Q243"/>
    <mergeCell ref="R240:R243"/>
    <mergeCell ref="S240:S243"/>
    <mergeCell ref="T240:T243"/>
    <mergeCell ref="U240:U243"/>
    <mergeCell ref="V240:V243"/>
    <mergeCell ref="W240:W243"/>
    <mergeCell ref="X240:X243"/>
    <mergeCell ref="Y240:Y243"/>
    <mergeCell ref="X236:X238"/>
    <mergeCell ref="Y236:Y238"/>
    <mergeCell ref="Z236:Z238"/>
    <mergeCell ref="AA236:AA238"/>
    <mergeCell ref="AB236:AB238"/>
    <mergeCell ref="AC236:AC238"/>
    <mergeCell ref="AD236:AD238"/>
    <mergeCell ref="AE236:AE238"/>
    <mergeCell ref="AF236:AF238"/>
    <mergeCell ref="AE232:AE234"/>
    <mergeCell ref="AF232:AF234"/>
    <mergeCell ref="AG232:AG234"/>
    <mergeCell ref="D235:D238"/>
    <mergeCell ref="E235:E238"/>
    <mergeCell ref="F235:F238"/>
    <mergeCell ref="G235:G238"/>
    <mergeCell ref="H235:H238"/>
    <mergeCell ref="I235:I238"/>
    <mergeCell ref="J235:J238"/>
    <mergeCell ref="K235:K238"/>
    <mergeCell ref="L235:L238"/>
    <mergeCell ref="M235:M238"/>
    <mergeCell ref="N235:N238"/>
    <mergeCell ref="O235:O238"/>
    <mergeCell ref="P235:P238"/>
    <mergeCell ref="Q236:Q238"/>
    <mergeCell ref="R236:R238"/>
    <mergeCell ref="S236:S238"/>
    <mergeCell ref="T236:T238"/>
    <mergeCell ref="U236:U238"/>
    <mergeCell ref="V236:V238"/>
    <mergeCell ref="W236:W238"/>
    <mergeCell ref="V232:V234"/>
    <mergeCell ref="W232:W234"/>
    <mergeCell ref="X232:X234"/>
    <mergeCell ref="Y232:Y234"/>
    <mergeCell ref="Z232:Z234"/>
    <mergeCell ref="AA232:AA234"/>
    <mergeCell ref="AB232:AB234"/>
    <mergeCell ref="AC232:AC234"/>
    <mergeCell ref="AD232:AD234"/>
    <mergeCell ref="Y227:Y230"/>
    <mergeCell ref="X224:X225"/>
    <mergeCell ref="M231:M234"/>
    <mergeCell ref="N231:N234"/>
    <mergeCell ref="O231:O234"/>
    <mergeCell ref="P231:P234"/>
    <mergeCell ref="Q232:Q234"/>
    <mergeCell ref="R232:R234"/>
    <mergeCell ref="S232:S234"/>
    <mergeCell ref="T232:T234"/>
    <mergeCell ref="U232:U234"/>
    <mergeCell ref="D231:D234"/>
    <mergeCell ref="E231:E234"/>
    <mergeCell ref="F231:F234"/>
    <mergeCell ref="G231:G234"/>
    <mergeCell ref="H231:H234"/>
    <mergeCell ref="I231:I234"/>
    <mergeCell ref="J231:J234"/>
    <mergeCell ref="K231:K234"/>
    <mergeCell ref="L231:L234"/>
    <mergeCell ref="W224:W225"/>
    <mergeCell ref="V220:V222"/>
    <mergeCell ref="Z227:Z230"/>
    <mergeCell ref="AA227:AA230"/>
    <mergeCell ref="AB227:AB230"/>
    <mergeCell ref="AC227:AC230"/>
    <mergeCell ref="AD227:AD230"/>
    <mergeCell ref="AE227:AE230"/>
    <mergeCell ref="AF227:AF230"/>
    <mergeCell ref="AG227:AG230"/>
    <mergeCell ref="AG224:AG225"/>
    <mergeCell ref="D226:D230"/>
    <mergeCell ref="E226:E230"/>
    <mergeCell ref="F226:F230"/>
    <mergeCell ref="G226:G230"/>
    <mergeCell ref="H226:H230"/>
    <mergeCell ref="I226:I230"/>
    <mergeCell ref="J226:J230"/>
    <mergeCell ref="K226:K230"/>
    <mergeCell ref="L226:L230"/>
    <mergeCell ref="M226:M230"/>
    <mergeCell ref="N226:N230"/>
    <mergeCell ref="O226:O230"/>
    <mergeCell ref="P226:P230"/>
    <mergeCell ref="Q227:Q230"/>
    <mergeCell ref="R227:R230"/>
    <mergeCell ref="S227:S230"/>
    <mergeCell ref="T227:T230"/>
    <mergeCell ref="U227:U230"/>
    <mergeCell ref="V227:V230"/>
    <mergeCell ref="W227:W230"/>
    <mergeCell ref="X227:X230"/>
    <mergeCell ref="T220:T222"/>
    <mergeCell ref="U220:U222"/>
    <mergeCell ref="Y224:Y225"/>
    <mergeCell ref="Z224:Z225"/>
    <mergeCell ref="AA224:AA225"/>
    <mergeCell ref="AB224:AB225"/>
    <mergeCell ref="AC224:AC225"/>
    <mergeCell ref="AD224:AD225"/>
    <mergeCell ref="AE224:AE225"/>
    <mergeCell ref="AF224:AF225"/>
    <mergeCell ref="AE220:AE222"/>
    <mergeCell ref="AF220:AF222"/>
    <mergeCell ref="AG220:AG222"/>
    <mergeCell ref="D223:D225"/>
    <mergeCell ref="E223:E225"/>
    <mergeCell ref="F223:F225"/>
    <mergeCell ref="G223:G225"/>
    <mergeCell ref="H223:H225"/>
    <mergeCell ref="I223:I225"/>
    <mergeCell ref="J223:J225"/>
    <mergeCell ref="K223:K225"/>
    <mergeCell ref="L223:L225"/>
    <mergeCell ref="M223:M225"/>
    <mergeCell ref="N223:N225"/>
    <mergeCell ref="O223:O225"/>
    <mergeCell ref="P223:P225"/>
    <mergeCell ref="Q224:Q225"/>
    <mergeCell ref="R224:R225"/>
    <mergeCell ref="S224:S225"/>
    <mergeCell ref="T224:T225"/>
    <mergeCell ref="U224:U225"/>
    <mergeCell ref="V224:V225"/>
    <mergeCell ref="D219:D222"/>
    <mergeCell ref="E219:E222"/>
    <mergeCell ref="F219:F222"/>
    <mergeCell ref="G219:G222"/>
    <mergeCell ref="H219:H222"/>
    <mergeCell ref="I219:I222"/>
    <mergeCell ref="J219:J222"/>
    <mergeCell ref="K219:K222"/>
    <mergeCell ref="L219:L222"/>
    <mergeCell ref="Z215:Z218"/>
    <mergeCell ref="AA215:AA218"/>
    <mergeCell ref="AB215:AB218"/>
    <mergeCell ref="AC215:AC218"/>
    <mergeCell ref="AD215:AD218"/>
    <mergeCell ref="AE215:AE218"/>
    <mergeCell ref="AF215:AF218"/>
    <mergeCell ref="AG215:AG218"/>
    <mergeCell ref="W220:W222"/>
    <mergeCell ref="X220:X222"/>
    <mergeCell ref="Y220:Y222"/>
    <mergeCell ref="Z220:Z222"/>
    <mergeCell ref="AA220:AA222"/>
    <mergeCell ref="AB220:AB222"/>
    <mergeCell ref="AC220:AC222"/>
    <mergeCell ref="AD220:AD222"/>
    <mergeCell ref="M219:M222"/>
    <mergeCell ref="N219:N222"/>
    <mergeCell ref="O219:O222"/>
    <mergeCell ref="P219:P222"/>
    <mergeCell ref="Q220:Q222"/>
    <mergeCell ref="R220:R222"/>
    <mergeCell ref="S220:S222"/>
    <mergeCell ref="AG212:AG213"/>
    <mergeCell ref="D214:D218"/>
    <mergeCell ref="E214:E218"/>
    <mergeCell ref="F214:F218"/>
    <mergeCell ref="G214:G218"/>
    <mergeCell ref="H214:H218"/>
    <mergeCell ref="I214:I218"/>
    <mergeCell ref="J214:J218"/>
    <mergeCell ref="K214:K218"/>
    <mergeCell ref="L214:L218"/>
    <mergeCell ref="M214:M218"/>
    <mergeCell ref="N214:N218"/>
    <mergeCell ref="O214:O218"/>
    <mergeCell ref="P214:P218"/>
    <mergeCell ref="Q215:Q218"/>
    <mergeCell ref="R215:R218"/>
    <mergeCell ref="S215:S218"/>
    <mergeCell ref="T215:T218"/>
    <mergeCell ref="U215:U218"/>
    <mergeCell ref="V215:V218"/>
    <mergeCell ref="W215:W218"/>
    <mergeCell ref="X215:X218"/>
    <mergeCell ref="Y215:Y218"/>
    <mergeCell ref="X212:X213"/>
    <mergeCell ref="Y212:Y213"/>
    <mergeCell ref="Z212:Z213"/>
    <mergeCell ref="AA212:AA213"/>
    <mergeCell ref="AB212:AB213"/>
    <mergeCell ref="AC212:AC213"/>
    <mergeCell ref="AD212:AD213"/>
    <mergeCell ref="AE212:AE213"/>
    <mergeCell ref="AF212:AF213"/>
    <mergeCell ref="AE209:AE210"/>
    <mergeCell ref="AF209:AF210"/>
    <mergeCell ref="AG209:AG210"/>
    <mergeCell ref="D211:D213"/>
    <mergeCell ref="E211:E213"/>
    <mergeCell ref="F211:F213"/>
    <mergeCell ref="G211:G213"/>
    <mergeCell ref="H211:H213"/>
    <mergeCell ref="I211:I213"/>
    <mergeCell ref="J211:J213"/>
    <mergeCell ref="K211:K213"/>
    <mergeCell ref="L211:L213"/>
    <mergeCell ref="M211:M213"/>
    <mergeCell ref="N211:N213"/>
    <mergeCell ref="O211:O213"/>
    <mergeCell ref="P211:P213"/>
    <mergeCell ref="Q212:Q213"/>
    <mergeCell ref="R212:R213"/>
    <mergeCell ref="S212:S213"/>
    <mergeCell ref="T212:T213"/>
    <mergeCell ref="U212:U213"/>
    <mergeCell ref="V212:V213"/>
    <mergeCell ref="W212:W213"/>
    <mergeCell ref="V209:V210"/>
    <mergeCell ref="W209:W210"/>
    <mergeCell ref="X209:X210"/>
    <mergeCell ref="Y209:Y210"/>
    <mergeCell ref="Z209:Z210"/>
    <mergeCell ref="AA209:AA210"/>
    <mergeCell ref="AB209:AB210"/>
    <mergeCell ref="AC209:AC210"/>
    <mergeCell ref="AD209:AD210"/>
    <mergeCell ref="Y206:Y207"/>
    <mergeCell ref="X195:X197"/>
    <mergeCell ref="M208:M210"/>
    <mergeCell ref="N208:N210"/>
    <mergeCell ref="O208:O210"/>
    <mergeCell ref="P208:P210"/>
    <mergeCell ref="Q209:Q210"/>
    <mergeCell ref="R209:R210"/>
    <mergeCell ref="S209:S210"/>
    <mergeCell ref="T209:T210"/>
    <mergeCell ref="U209:U210"/>
    <mergeCell ref="D208:D210"/>
    <mergeCell ref="E208:E210"/>
    <mergeCell ref="F208:F210"/>
    <mergeCell ref="G208:G210"/>
    <mergeCell ref="H208:H210"/>
    <mergeCell ref="I208:I210"/>
    <mergeCell ref="J208:J210"/>
    <mergeCell ref="K208:K210"/>
    <mergeCell ref="L208:L210"/>
    <mergeCell ref="W195:W197"/>
    <mergeCell ref="V192:V193"/>
    <mergeCell ref="Z206:Z207"/>
    <mergeCell ref="AA206:AA207"/>
    <mergeCell ref="AB206:AB207"/>
    <mergeCell ref="AC206:AC207"/>
    <mergeCell ref="AD206:AD207"/>
    <mergeCell ref="AE206:AE207"/>
    <mergeCell ref="AF206:AF207"/>
    <mergeCell ref="AG206:AG207"/>
    <mergeCell ref="AG195:AG197"/>
    <mergeCell ref="D205:D207"/>
    <mergeCell ref="E205:E207"/>
    <mergeCell ref="F205:F207"/>
    <mergeCell ref="G205:G207"/>
    <mergeCell ref="H205:H207"/>
    <mergeCell ref="I205:I207"/>
    <mergeCell ref="J205:J207"/>
    <mergeCell ref="K205:K207"/>
    <mergeCell ref="L205:L207"/>
    <mergeCell ref="M205:M207"/>
    <mergeCell ref="N205:N207"/>
    <mergeCell ref="O205:O207"/>
    <mergeCell ref="P205:P207"/>
    <mergeCell ref="Q206:Q207"/>
    <mergeCell ref="R206:R207"/>
    <mergeCell ref="S206:S207"/>
    <mergeCell ref="T206:T207"/>
    <mergeCell ref="U206:U207"/>
    <mergeCell ref="V206:V207"/>
    <mergeCell ref="W206:W207"/>
    <mergeCell ref="X206:X207"/>
    <mergeCell ref="T192:T193"/>
    <mergeCell ref="U192:U193"/>
    <mergeCell ref="Y195:Y197"/>
    <mergeCell ref="Z195:Z197"/>
    <mergeCell ref="AA195:AA197"/>
    <mergeCell ref="AB195:AB197"/>
    <mergeCell ref="AC195:AC197"/>
    <mergeCell ref="AD195:AD197"/>
    <mergeCell ref="AE195:AE197"/>
    <mergeCell ref="AF195:AF197"/>
    <mergeCell ref="AE192:AE193"/>
    <mergeCell ref="AF192:AF193"/>
    <mergeCell ref="AG192:AG193"/>
    <mergeCell ref="D194:D197"/>
    <mergeCell ref="E194:E197"/>
    <mergeCell ref="F194:F197"/>
    <mergeCell ref="G194:G197"/>
    <mergeCell ref="H194:H197"/>
    <mergeCell ref="I194:I197"/>
    <mergeCell ref="J194:J197"/>
    <mergeCell ref="K194:K197"/>
    <mergeCell ref="L194:L197"/>
    <mergeCell ref="M194:M197"/>
    <mergeCell ref="N194:N197"/>
    <mergeCell ref="O194:O197"/>
    <mergeCell ref="P194:P197"/>
    <mergeCell ref="Q195:Q197"/>
    <mergeCell ref="R195:R197"/>
    <mergeCell ref="S195:S197"/>
    <mergeCell ref="T195:T197"/>
    <mergeCell ref="U195:U197"/>
    <mergeCell ref="V195:V197"/>
    <mergeCell ref="D191:D193"/>
    <mergeCell ref="E191:E193"/>
    <mergeCell ref="F191:F193"/>
    <mergeCell ref="G191:G193"/>
    <mergeCell ref="H191:H193"/>
    <mergeCell ref="I191:I193"/>
    <mergeCell ref="J191:J193"/>
    <mergeCell ref="K191:K193"/>
    <mergeCell ref="L191:L193"/>
    <mergeCell ref="Z189:Z190"/>
    <mergeCell ref="AA189:AA190"/>
    <mergeCell ref="AB189:AB190"/>
    <mergeCell ref="AC189:AC190"/>
    <mergeCell ref="AD189:AD190"/>
    <mergeCell ref="AE189:AE190"/>
    <mergeCell ref="AF189:AF190"/>
    <mergeCell ref="AG189:AG190"/>
    <mergeCell ref="W192:W193"/>
    <mergeCell ref="X192:X193"/>
    <mergeCell ref="Y192:Y193"/>
    <mergeCell ref="Z192:Z193"/>
    <mergeCell ref="AA192:AA193"/>
    <mergeCell ref="AB192:AB193"/>
    <mergeCell ref="AC192:AC193"/>
    <mergeCell ref="AD192:AD193"/>
    <mergeCell ref="M191:M193"/>
    <mergeCell ref="N191:N193"/>
    <mergeCell ref="O191:O193"/>
    <mergeCell ref="P191:P193"/>
    <mergeCell ref="Q192:Q193"/>
    <mergeCell ref="R192:R193"/>
    <mergeCell ref="S192:S193"/>
    <mergeCell ref="AG184:AG187"/>
    <mergeCell ref="D188:D190"/>
    <mergeCell ref="E188:E190"/>
    <mergeCell ref="F188:F190"/>
    <mergeCell ref="G188:G190"/>
    <mergeCell ref="H188:H190"/>
    <mergeCell ref="I188:I190"/>
    <mergeCell ref="J188:J190"/>
    <mergeCell ref="K188:K190"/>
    <mergeCell ref="L188:L190"/>
    <mergeCell ref="M188:M190"/>
    <mergeCell ref="N188:N190"/>
    <mergeCell ref="O188:O190"/>
    <mergeCell ref="P188:P190"/>
    <mergeCell ref="Q189:Q190"/>
    <mergeCell ref="R189:R190"/>
    <mergeCell ref="S189:S190"/>
    <mergeCell ref="T189:T190"/>
    <mergeCell ref="U189:U190"/>
    <mergeCell ref="V189:V190"/>
    <mergeCell ref="W189:W190"/>
    <mergeCell ref="X189:X190"/>
    <mergeCell ref="Y189:Y190"/>
    <mergeCell ref="X184:X187"/>
    <mergeCell ref="Y184:Y187"/>
    <mergeCell ref="Z184:Z187"/>
    <mergeCell ref="AA184:AA187"/>
    <mergeCell ref="AB184:AB187"/>
    <mergeCell ref="AC184:AC187"/>
    <mergeCell ref="AD184:AD187"/>
    <mergeCell ref="AE184:AE187"/>
    <mergeCell ref="AF184:AF187"/>
    <mergeCell ref="AE180:AE182"/>
    <mergeCell ref="AF180:AF182"/>
    <mergeCell ref="AG180:AG182"/>
    <mergeCell ref="D183:D187"/>
    <mergeCell ref="E183:E187"/>
    <mergeCell ref="F183:F187"/>
    <mergeCell ref="G183:G187"/>
    <mergeCell ref="H183:H187"/>
    <mergeCell ref="I183:I187"/>
    <mergeCell ref="J183:J187"/>
    <mergeCell ref="K183:K187"/>
    <mergeCell ref="L183:L187"/>
    <mergeCell ref="M183:M187"/>
    <mergeCell ref="N183:N187"/>
    <mergeCell ref="O183:O187"/>
    <mergeCell ref="P183:P187"/>
    <mergeCell ref="Q184:Q187"/>
    <mergeCell ref="R184:R187"/>
    <mergeCell ref="S184:S187"/>
    <mergeCell ref="T184:T187"/>
    <mergeCell ref="U184:U187"/>
    <mergeCell ref="V184:V187"/>
    <mergeCell ref="W184:W187"/>
    <mergeCell ref="V180:V182"/>
    <mergeCell ref="W180:W182"/>
    <mergeCell ref="X180:X182"/>
    <mergeCell ref="Y180:Y182"/>
    <mergeCell ref="Z180:Z182"/>
    <mergeCell ref="AA180:AA182"/>
    <mergeCell ref="AB180:AB182"/>
    <mergeCell ref="AC180:AC182"/>
    <mergeCell ref="AD180:AD182"/>
    <mergeCell ref="Y176:Y178"/>
    <mergeCell ref="X172:X174"/>
    <mergeCell ref="M179:M182"/>
    <mergeCell ref="N179:N182"/>
    <mergeCell ref="O179:O182"/>
    <mergeCell ref="P179:P182"/>
    <mergeCell ref="Q180:Q182"/>
    <mergeCell ref="R180:R182"/>
    <mergeCell ref="S180:S182"/>
    <mergeCell ref="T180:T182"/>
    <mergeCell ref="U180:U182"/>
    <mergeCell ref="D179:D182"/>
    <mergeCell ref="E179:E182"/>
    <mergeCell ref="F179:F182"/>
    <mergeCell ref="G179:G182"/>
    <mergeCell ref="H179:H182"/>
    <mergeCell ref="I179:I182"/>
    <mergeCell ref="J179:J182"/>
    <mergeCell ref="K179:K182"/>
    <mergeCell ref="L179:L182"/>
    <mergeCell ref="W172:W174"/>
    <mergeCell ref="V169:V170"/>
    <mergeCell ref="Z176:Z178"/>
    <mergeCell ref="AA176:AA178"/>
    <mergeCell ref="AB176:AB178"/>
    <mergeCell ref="AC176:AC178"/>
    <mergeCell ref="AD176:AD178"/>
    <mergeCell ref="AE176:AE178"/>
    <mergeCell ref="AF176:AF178"/>
    <mergeCell ref="AG176:AG178"/>
    <mergeCell ref="AG172:AG174"/>
    <mergeCell ref="D175:D178"/>
    <mergeCell ref="E175:E178"/>
    <mergeCell ref="F175:F178"/>
    <mergeCell ref="G175:G178"/>
    <mergeCell ref="H175:H178"/>
    <mergeCell ref="I175:I178"/>
    <mergeCell ref="J175:J178"/>
    <mergeCell ref="K175:K178"/>
    <mergeCell ref="L175:L178"/>
    <mergeCell ref="M175:M178"/>
    <mergeCell ref="N175:N178"/>
    <mergeCell ref="O175:O178"/>
    <mergeCell ref="P175:P178"/>
    <mergeCell ref="Q176:Q178"/>
    <mergeCell ref="R176:R178"/>
    <mergeCell ref="S176:S178"/>
    <mergeCell ref="T176:T178"/>
    <mergeCell ref="U176:U178"/>
    <mergeCell ref="V176:V178"/>
    <mergeCell ref="W176:W178"/>
    <mergeCell ref="X176:X178"/>
    <mergeCell ref="T169:T170"/>
    <mergeCell ref="U169:U170"/>
    <mergeCell ref="Y172:Y174"/>
    <mergeCell ref="Z172:Z174"/>
    <mergeCell ref="AA172:AA174"/>
    <mergeCell ref="AB172:AB174"/>
    <mergeCell ref="AC172:AC174"/>
    <mergeCell ref="AD172:AD174"/>
    <mergeCell ref="AE172:AE174"/>
    <mergeCell ref="AF172:AF174"/>
    <mergeCell ref="AE169:AE170"/>
    <mergeCell ref="AF169:AF170"/>
    <mergeCell ref="AG169:AG170"/>
    <mergeCell ref="D171:D174"/>
    <mergeCell ref="E171:E174"/>
    <mergeCell ref="F171:F174"/>
    <mergeCell ref="G171:G174"/>
    <mergeCell ref="H171:H174"/>
    <mergeCell ref="I171:I174"/>
    <mergeCell ref="J171:J174"/>
    <mergeCell ref="K171:K174"/>
    <mergeCell ref="L171:L174"/>
    <mergeCell ref="M171:M174"/>
    <mergeCell ref="N171:N174"/>
    <mergeCell ref="O171:O174"/>
    <mergeCell ref="P171:P174"/>
    <mergeCell ref="Q172:Q174"/>
    <mergeCell ref="R172:R174"/>
    <mergeCell ref="S172:S174"/>
    <mergeCell ref="T172:T174"/>
    <mergeCell ref="U172:U174"/>
    <mergeCell ref="V172:V174"/>
    <mergeCell ref="D168:D170"/>
    <mergeCell ref="E168:E170"/>
    <mergeCell ref="F168:F170"/>
    <mergeCell ref="G168:G170"/>
    <mergeCell ref="H168:H170"/>
    <mergeCell ref="I168:I170"/>
    <mergeCell ref="J168:J170"/>
    <mergeCell ref="K168:K170"/>
    <mergeCell ref="L168:L170"/>
    <mergeCell ref="Z166:Z167"/>
    <mergeCell ref="AA166:AA167"/>
    <mergeCell ref="AB166:AB167"/>
    <mergeCell ref="AC166:AC167"/>
    <mergeCell ref="AD166:AD167"/>
    <mergeCell ref="AE166:AE167"/>
    <mergeCell ref="AF166:AF167"/>
    <mergeCell ref="AG166:AG167"/>
    <mergeCell ref="W169:W170"/>
    <mergeCell ref="X169:X170"/>
    <mergeCell ref="Y169:Y170"/>
    <mergeCell ref="Z169:Z170"/>
    <mergeCell ref="AA169:AA170"/>
    <mergeCell ref="AB169:AB170"/>
    <mergeCell ref="AC169:AC170"/>
    <mergeCell ref="AD169:AD170"/>
    <mergeCell ref="M168:M170"/>
    <mergeCell ref="N168:N170"/>
    <mergeCell ref="O168:O170"/>
    <mergeCell ref="P168:P170"/>
    <mergeCell ref="Q169:Q170"/>
    <mergeCell ref="R169:R170"/>
    <mergeCell ref="S169:S170"/>
    <mergeCell ref="AG162:AG164"/>
    <mergeCell ref="D165:D167"/>
    <mergeCell ref="E165:E167"/>
    <mergeCell ref="F165:F167"/>
    <mergeCell ref="G165:G167"/>
    <mergeCell ref="H165:H167"/>
    <mergeCell ref="I165:I167"/>
    <mergeCell ref="J165:J167"/>
    <mergeCell ref="K165:K167"/>
    <mergeCell ref="L165:L167"/>
    <mergeCell ref="M165:M167"/>
    <mergeCell ref="N165:N167"/>
    <mergeCell ref="O165:O167"/>
    <mergeCell ref="P165:P167"/>
    <mergeCell ref="Q166:Q167"/>
    <mergeCell ref="R166:R167"/>
    <mergeCell ref="S166:S167"/>
    <mergeCell ref="T166:T167"/>
    <mergeCell ref="U166:U167"/>
    <mergeCell ref="V166:V167"/>
    <mergeCell ref="W166:W167"/>
    <mergeCell ref="X166:X167"/>
    <mergeCell ref="Y166:Y167"/>
    <mergeCell ref="X162:X164"/>
    <mergeCell ref="Y162:Y164"/>
    <mergeCell ref="Z162:Z164"/>
    <mergeCell ref="AA162:AA164"/>
    <mergeCell ref="AB162:AB164"/>
    <mergeCell ref="AC162:AC164"/>
    <mergeCell ref="AD162:AD164"/>
    <mergeCell ref="AE162:AE164"/>
    <mergeCell ref="AF162:AF164"/>
    <mergeCell ref="AE159:AE160"/>
    <mergeCell ref="AF159:AF160"/>
    <mergeCell ref="AG159:AG160"/>
    <mergeCell ref="D161:D164"/>
    <mergeCell ref="E161:E164"/>
    <mergeCell ref="F161:F164"/>
    <mergeCell ref="G161:G164"/>
    <mergeCell ref="H161:H164"/>
    <mergeCell ref="I161:I164"/>
    <mergeCell ref="J161:J164"/>
    <mergeCell ref="K161:K164"/>
    <mergeCell ref="L161:L164"/>
    <mergeCell ref="M161:M164"/>
    <mergeCell ref="N161:N164"/>
    <mergeCell ref="O161:O164"/>
    <mergeCell ref="P161:P164"/>
    <mergeCell ref="Q162:Q164"/>
    <mergeCell ref="R162:R164"/>
    <mergeCell ref="S162:S164"/>
    <mergeCell ref="T162:T164"/>
    <mergeCell ref="U162:U164"/>
    <mergeCell ref="V162:V164"/>
    <mergeCell ref="W162:W164"/>
    <mergeCell ref="V159:V160"/>
    <mergeCell ref="W159:W160"/>
    <mergeCell ref="X159:X160"/>
    <mergeCell ref="Y159:Y160"/>
    <mergeCell ref="Z159:Z160"/>
    <mergeCell ref="AA159:AA160"/>
    <mergeCell ref="AB159:AB160"/>
    <mergeCell ref="AC159:AC160"/>
    <mergeCell ref="AD159:AD160"/>
    <mergeCell ref="Y156:Y157"/>
    <mergeCell ref="X153:X154"/>
    <mergeCell ref="M158:M160"/>
    <mergeCell ref="N158:N160"/>
    <mergeCell ref="O158:O160"/>
    <mergeCell ref="P158:P160"/>
    <mergeCell ref="Q159:Q160"/>
    <mergeCell ref="R159:R160"/>
    <mergeCell ref="S159:S160"/>
    <mergeCell ref="T159:T160"/>
    <mergeCell ref="U159:U160"/>
    <mergeCell ref="D158:D160"/>
    <mergeCell ref="E158:E160"/>
    <mergeCell ref="F158:F160"/>
    <mergeCell ref="G158:G160"/>
    <mergeCell ref="H158:H160"/>
    <mergeCell ref="I158:I160"/>
    <mergeCell ref="J158:J160"/>
    <mergeCell ref="K158:K160"/>
    <mergeCell ref="L158:L160"/>
    <mergeCell ref="W153:W154"/>
    <mergeCell ref="V148:V151"/>
    <mergeCell ref="Z156:Z157"/>
    <mergeCell ref="AA156:AA157"/>
    <mergeCell ref="AB156:AB157"/>
    <mergeCell ref="AC156:AC157"/>
    <mergeCell ref="AD156:AD157"/>
    <mergeCell ref="AE156:AE157"/>
    <mergeCell ref="AF156:AF157"/>
    <mergeCell ref="AG156:AG157"/>
    <mergeCell ref="AG153:AG154"/>
    <mergeCell ref="D155:D157"/>
    <mergeCell ref="E155:E157"/>
    <mergeCell ref="F155:F157"/>
    <mergeCell ref="G155:G157"/>
    <mergeCell ref="H155:H157"/>
    <mergeCell ref="I155:I157"/>
    <mergeCell ref="J155:J157"/>
    <mergeCell ref="K155:K157"/>
    <mergeCell ref="L155:L157"/>
    <mergeCell ref="M155:M157"/>
    <mergeCell ref="N155:N157"/>
    <mergeCell ref="O155:O157"/>
    <mergeCell ref="P155:P157"/>
    <mergeCell ref="Q156:Q157"/>
    <mergeCell ref="R156:R157"/>
    <mergeCell ref="S156:S157"/>
    <mergeCell ref="T156:T157"/>
    <mergeCell ref="U156:U157"/>
    <mergeCell ref="V156:V157"/>
    <mergeCell ref="W156:W157"/>
    <mergeCell ref="X156:X157"/>
    <mergeCell ref="T148:T151"/>
    <mergeCell ref="U148:U151"/>
    <mergeCell ref="Y153:Y154"/>
    <mergeCell ref="Z153:Z154"/>
    <mergeCell ref="AA153:AA154"/>
    <mergeCell ref="AB153:AB154"/>
    <mergeCell ref="AC153:AC154"/>
    <mergeCell ref="AD153:AD154"/>
    <mergeCell ref="AE153:AE154"/>
    <mergeCell ref="AF153:AF154"/>
    <mergeCell ref="AE148:AE151"/>
    <mergeCell ref="AF148:AF151"/>
    <mergeCell ref="AG148:AG151"/>
    <mergeCell ref="D152:D154"/>
    <mergeCell ref="E152:E154"/>
    <mergeCell ref="F152:F154"/>
    <mergeCell ref="G152:G154"/>
    <mergeCell ref="H152:H154"/>
    <mergeCell ref="I152:I154"/>
    <mergeCell ref="J152:J154"/>
    <mergeCell ref="K152:K154"/>
    <mergeCell ref="L152:L154"/>
    <mergeCell ref="M152:M154"/>
    <mergeCell ref="N152:N154"/>
    <mergeCell ref="O152:O154"/>
    <mergeCell ref="P152:P154"/>
    <mergeCell ref="Q153:Q154"/>
    <mergeCell ref="R153:R154"/>
    <mergeCell ref="S153:S154"/>
    <mergeCell ref="T153:T154"/>
    <mergeCell ref="U153:U154"/>
    <mergeCell ref="V153:V154"/>
    <mergeCell ref="D147:D151"/>
    <mergeCell ref="E147:E151"/>
    <mergeCell ref="F147:F151"/>
    <mergeCell ref="G147:G151"/>
    <mergeCell ref="H147:H151"/>
    <mergeCell ref="I147:I151"/>
    <mergeCell ref="J147:J151"/>
    <mergeCell ref="K147:K151"/>
    <mergeCell ref="L147:L151"/>
    <mergeCell ref="Z145:Z146"/>
    <mergeCell ref="AA145:AA146"/>
    <mergeCell ref="AB145:AB146"/>
    <mergeCell ref="AC145:AC146"/>
    <mergeCell ref="AD145:AD146"/>
    <mergeCell ref="AE145:AE146"/>
    <mergeCell ref="AF145:AF146"/>
    <mergeCell ref="AG145:AG146"/>
    <mergeCell ref="W148:W151"/>
    <mergeCell ref="X148:X151"/>
    <mergeCell ref="Y148:Y151"/>
    <mergeCell ref="Z148:Z151"/>
    <mergeCell ref="AA148:AA151"/>
    <mergeCell ref="AB148:AB151"/>
    <mergeCell ref="AC148:AC151"/>
    <mergeCell ref="AD148:AD151"/>
    <mergeCell ref="M147:M151"/>
    <mergeCell ref="N147:N151"/>
    <mergeCell ref="O147:O151"/>
    <mergeCell ref="P147:P151"/>
    <mergeCell ref="Q148:Q151"/>
    <mergeCell ref="R148:R151"/>
    <mergeCell ref="S148:S151"/>
    <mergeCell ref="AG141:AG143"/>
    <mergeCell ref="D144:D146"/>
    <mergeCell ref="E144:E146"/>
    <mergeCell ref="F144:F146"/>
    <mergeCell ref="G144:G146"/>
    <mergeCell ref="H144:H146"/>
    <mergeCell ref="I144:I146"/>
    <mergeCell ref="J144:J146"/>
    <mergeCell ref="K144:K146"/>
    <mergeCell ref="L144:L146"/>
    <mergeCell ref="M144:M146"/>
    <mergeCell ref="N144:N146"/>
    <mergeCell ref="O144:O146"/>
    <mergeCell ref="P144:P146"/>
    <mergeCell ref="Q145:Q146"/>
    <mergeCell ref="R145:R146"/>
    <mergeCell ref="S145:S146"/>
    <mergeCell ref="T145:T146"/>
    <mergeCell ref="U145:U146"/>
    <mergeCell ref="V145:V146"/>
    <mergeCell ref="W145:W146"/>
    <mergeCell ref="X145:X146"/>
    <mergeCell ref="Y145:Y146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E137:AE139"/>
    <mergeCell ref="AF137:AF139"/>
    <mergeCell ref="AG137:AG139"/>
    <mergeCell ref="D140:D143"/>
    <mergeCell ref="E140:E143"/>
    <mergeCell ref="F140:F143"/>
    <mergeCell ref="G140:G143"/>
    <mergeCell ref="H140:H143"/>
    <mergeCell ref="I140:I143"/>
    <mergeCell ref="J140:J143"/>
    <mergeCell ref="K140:K143"/>
    <mergeCell ref="L140:L143"/>
    <mergeCell ref="M140:M143"/>
    <mergeCell ref="N140:N143"/>
    <mergeCell ref="O140:O143"/>
    <mergeCell ref="P140:P143"/>
    <mergeCell ref="Q141:Q143"/>
    <mergeCell ref="R141:R143"/>
    <mergeCell ref="S141:S143"/>
    <mergeCell ref="T141:T143"/>
    <mergeCell ref="U141:U143"/>
    <mergeCell ref="V141:V143"/>
    <mergeCell ref="W141:W143"/>
    <mergeCell ref="V137:V139"/>
    <mergeCell ref="W137:W139"/>
    <mergeCell ref="X137:X139"/>
    <mergeCell ref="Y137:Y139"/>
    <mergeCell ref="Z137:Z139"/>
    <mergeCell ref="AA137:AA139"/>
    <mergeCell ref="AB137:AB139"/>
    <mergeCell ref="AC137:AC139"/>
    <mergeCell ref="AD137:AD139"/>
    <mergeCell ref="Y132:Y135"/>
    <mergeCell ref="X128:X130"/>
    <mergeCell ref="M136:M139"/>
    <mergeCell ref="N136:N139"/>
    <mergeCell ref="O136:O139"/>
    <mergeCell ref="P136:P139"/>
    <mergeCell ref="Q137:Q139"/>
    <mergeCell ref="R137:R139"/>
    <mergeCell ref="S137:S139"/>
    <mergeCell ref="T137:T139"/>
    <mergeCell ref="U137:U139"/>
    <mergeCell ref="D136:D139"/>
    <mergeCell ref="E136:E139"/>
    <mergeCell ref="F136:F139"/>
    <mergeCell ref="G136:G139"/>
    <mergeCell ref="H136:H139"/>
    <mergeCell ref="I136:I139"/>
    <mergeCell ref="J136:J139"/>
    <mergeCell ref="K136:K139"/>
    <mergeCell ref="L136:L139"/>
    <mergeCell ref="W128:W130"/>
    <mergeCell ref="V124:V126"/>
    <mergeCell ref="Z132:Z135"/>
    <mergeCell ref="AA132:AA135"/>
    <mergeCell ref="AB132:AB135"/>
    <mergeCell ref="AC132:AC135"/>
    <mergeCell ref="AD132:AD135"/>
    <mergeCell ref="AE132:AE135"/>
    <mergeCell ref="AF132:AF135"/>
    <mergeCell ref="AG132:AG135"/>
    <mergeCell ref="AG128:AG130"/>
    <mergeCell ref="D131:D135"/>
    <mergeCell ref="E131:E135"/>
    <mergeCell ref="F131:F135"/>
    <mergeCell ref="G131:G135"/>
    <mergeCell ref="H131:H135"/>
    <mergeCell ref="I131:I135"/>
    <mergeCell ref="J131:J135"/>
    <mergeCell ref="K131:K135"/>
    <mergeCell ref="L131:L135"/>
    <mergeCell ref="M131:M135"/>
    <mergeCell ref="N131:N135"/>
    <mergeCell ref="O131:O135"/>
    <mergeCell ref="P131:P135"/>
    <mergeCell ref="Q132:Q135"/>
    <mergeCell ref="R132:R135"/>
    <mergeCell ref="S132:S135"/>
    <mergeCell ref="T132:T135"/>
    <mergeCell ref="U132:U135"/>
    <mergeCell ref="V132:V135"/>
    <mergeCell ref="W132:W135"/>
    <mergeCell ref="X132:X135"/>
    <mergeCell ref="T124:T126"/>
    <mergeCell ref="U124:U126"/>
    <mergeCell ref="Y128:Y130"/>
    <mergeCell ref="Z128:Z130"/>
    <mergeCell ref="AA128:AA130"/>
    <mergeCell ref="AB128:AB130"/>
    <mergeCell ref="AC128:AC130"/>
    <mergeCell ref="AD128:AD130"/>
    <mergeCell ref="AE128:AE130"/>
    <mergeCell ref="AF128:AF130"/>
    <mergeCell ref="AE124:AE126"/>
    <mergeCell ref="AF124:AF126"/>
    <mergeCell ref="AG124:AG126"/>
    <mergeCell ref="D127:D130"/>
    <mergeCell ref="E127:E130"/>
    <mergeCell ref="F127:F130"/>
    <mergeCell ref="G127:G130"/>
    <mergeCell ref="H127:H130"/>
    <mergeCell ref="I127:I130"/>
    <mergeCell ref="J127:J130"/>
    <mergeCell ref="K127:K130"/>
    <mergeCell ref="L127:L130"/>
    <mergeCell ref="M127:M130"/>
    <mergeCell ref="N127:N130"/>
    <mergeCell ref="O127:O130"/>
    <mergeCell ref="P127:P130"/>
    <mergeCell ref="Q128:Q130"/>
    <mergeCell ref="R128:R130"/>
    <mergeCell ref="S128:S130"/>
    <mergeCell ref="T128:T130"/>
    <mergeCell ref="U128:U130"/>
    <mergeCell ref="V128:V130"/>
    <mergeCell ref="D123:D126"/>
    <mergeCell ref="E123:E126"/>
    <mergeCell ref="F123:F126"/>
    <mergeCell ref="G123:G126"/>
    <mergeCell ref="H123:H126"/>
    <mergeCell ref="I123:I126"/>
    <mergeCell ref="J123:J126"/>
    <mergeCell ref="K123:K126"/>
    <mergeCell ref="L123:L126"/>
    <mergeCell ref="Z120:Z122"/>
    <mergeCell ref="AA120:AA122"/>
    <mergeCell ref="AB120:AB122"/>
    <mergeCell ref="AC120:AC122"/>
    <mergeCell ref="AD120:AD122"/>
    <mergeCell ref="AE120:AE122"/>
    <mergeCell ref="AF120:AF122"/>
    <mergeCell ref="AG120:AG122"/>
    <mergeCell ref="W124:W126"/>
    <mergeCell ref="X124:X126"/>
    <mergeCell ref="Y124:Y126"/>
    <mergeCell ref="Z124:Z126"/>
    <mergeCell ref="AA124:AA126"/>
    <mergeCell ref="AB124:AB126"/>
    <mergeCell ref="AC124:AC126"/>
    <mergeCell ref="AD124:AD126"/>
    <mergeCell ref="M123:M126"/>
    <mergeCell ref="N123:N126"/>
    <mergeCell ref="O123:O126"/>
    <mergeCell ref="P123:P126"/>
    <mergeCell ref="Q124:Q126"/>
    <mergeCell ref="R124:R126"/>
    <mergeCell ref="S124:S126"/>
    <mergeCell ref="AG116:AG118"/>
    <mergeCell ref="D119:D122"/>
    <mergeCell ref="E119:E122"/>
    <mergeCell ref="F119:F122"/>
    <mergeCell ref="G119:G122"/>
    <mergeCell ref="H119:H122"/>
    <mergeCell ref="I119:I122"/>
    <mergeCell ref="J119:J122"/>
    <mergeCell ref="K119:K122"/>
    <mergeCell ref="L119:L122"/>
    <mergeCell ref="M119:M122"/>
    <mergeCell ref="N119:N122"/>
    <mergeCell ref="O119:O122"/>
    <mergeCell ref="P119:P122"/>
    <mergeCell ref="Q120:Q122"/>
    <mergeCell ref="R120:R122"/>
    <mergeCell ref="S120:S122"/>
    <mergeCell ref="T120:T122"/>
    <mergeCell ref="U120:U122"/>
    <mergeCell ref="V120:V122"/>
    <mergeCell ref="W120:W122"/>
    <mergeCell ref="X120:X122"/>
    <mergeCell ref="Y120:Y122"/>
    <mergeCell ref="X116:X118"/>
    <mergeCell ref="Y116:Y118"/>
    <mergeCell ref="Z116:Z118"/>
    <mergeCell ref="AA116:AA118"/>
    <mergeCell ref="AB116:AB118"/>
    <mergeCell ref="AC116:AC118"/>
    <mergeCell ref="AD116:AD118"/>
    <mergeCell ref="AE116:AE118"/>
    <mergeCell ref="AF116:AF118"/>
    <mergeCell ref="AE111:AE114"/>
    <mergeCell ref="AF111:AF114"/>
    <mergeCell ref="AG111:AG114"/>
    <mergeCell ref="D115:D118"/>
    <mergeCell ref="E115:E118"/>
    <mergeCell ref="F115:F118"/>
    <mergeCell ref="G115:G118"/>
    <mergeCell ref="H115:H118"/>
    <mergeCell ref="I115:I118"/>
    <mergeCell ref="J115:J118"/>
    <mergeCell ref="K115:K118"/>
    <mergeCell ref="L115:L118"/>
    <mergeCell ref="M115:M118"/>
    <mergeCell ref="N115:N118"/>
    <mergeCell ref="O115:O118"/>
    <mergeCell ref="P115:P118"/>
    <mergeCell ref="Q116:Q118"/>
    <mergeCell ref="R116:R118"/>
    <mergeCell ref="S116:S118"/>
    <mergeCell ref="T116:T118"/>
    <mergeCell ref="U116:U118"/>
    <mergeCell ref="V116:V118"/>
    <mergeCell ref="W116:W118"/>
    <mergeCell ref="V111:V114"/>
    <mergeCell ref="W111:W114"/>
    <mergeCell ref="X111:X114"/>
    <mergeCell ref="Y111:Y114"/>
    <mergeCell ref="Z111:Z114"/>
    <mergeCell ref="AA111:AA114"/>
    <mergeCell ref="AB111:AB114"/>
    <mergeCell ref="AC111:AC114"/>
    <mergeCell ref="AD111:AD114"/>
    <mergeCell ref="Y108:Y109"/>
    <mergeCell ref="X103:X106"/>
    <mergeCell ref="M110:M114"/>
    <mergeCell ref="N110:N114"/>
    <mergeCell ref="O110:O114"/>
    <mergeCell ref="P110:P114"/>
    <mergeCell ref="Q111:Q114"/>
    <mergeCell ref="R111:R114"/>
    <mergeCell ref="S111:S114"/>
    <mergeCell ref="T111:T114"/>
    <mergeCell ref="U111:U114"/>
    <mergeCell ref="D110:D114"/>
    <mergeCell ref="E110:E114"/>
    <mergeCell ref="F110:F114"/>
    <mergeCell ref="G110:G114"/>
    <mergeCell ref="H110:H114"/>
    <mergeCell ref="I110:I114"/>
    <mergeCell ref="J110:J114"/>
    <mergeCell ref="K110:K114"/>
    <mergeCell ref="L110:L114"/>
    <mergeCell ref="W103:W106"/>
    <mergeCell ref="V100:V101"/>
    <mergeCell ref="Z108:Z109"/>
    <mergeCell ref="AA108:AA109"/>
    <mergeCell ref="AB108:AB109"/>
    <mergeCell ref="AC108:AC109"/>
    <mergeCell ref="AD108:AD109"/>
    <mergeCell ref="AE108:AE109"/>
    <mergeCell ref="AF108:AF109"/>
    <mergeCell ref="AG108:AG109"/>
    <mergeCell ref="AG103:AG106"/>
    <mergeCell ref="D107:D109"/>
    <mergeCell ref="E107:E109"/>
    <mergeCell ref="F107:F109"/>
    <mergeCell ref="G107:G109"/>
    <mergeCell ref="H107:H109"/>
    <mergeCell ref="I107:I109"/>
    <mergeCell ref="J107:J109"/>
    <mergeCell ref="K107:K109"/>
    <mergeCell ref="L107:L109"/>
    <mergeCell ref="M107:M109"/>
    <mergeCell ref="N107:N109"/>
    <mergeCell ref="O107:O109"/>
    <mergeCell ref="P107:P109"/>
    <mergeCell ref="Q108:Q109"/>
    <mergeCell ref="R108:R109"/>
    <mergeCell ref="S108:S109"/>
    <mergeCell ref="T108:T109"/>
    <mergeCell ref="U108:U109"/>
    <mergeCell ref="V108:V109"/>
    <mergeCell ref="W108:W109"/>
    <mergeCell ref="X108:X109"/>
    <mergeCell ref="T100:T101"/>
    <mergeCell ref="U100:U101"/>
    <mergeCell ref="Y103:Y106"/>
    <mergeCell ref="Z103:Z106"/>
    <mergeCell ref="AA103:AA106"/>
    <mergeCell ref="AB103:AB106"/>
    <mergeCell ref="AC103:AC106"/>
    <mergeCell ref="AD103:AD106"/>
    <mergeCell ref="AE103:AE106"/>
    <mergeCell ref="AF103:AF106"/>
    <mergeCell ref="AE100:AE101"/>
    <mergeCell ref="AF100:AF101"/>
    <mergeCell ref="AG100:AG101"/>
    <mergeCell ref="D102:D106"/>
    <mergeCell ref="E102:E106"/>
    <mergeCell ref="F102:F106"/>
    <mergeCell ref="G102:G106"/>
    <mergeCell ref="H102:H106"/>
    <mergeCell ref="I102:I106"/>
    <mergeCell ref="J102:J106"/>
    <mergeCell ref="K102:K106"/>
    <mergeCell ref="L102:L106"/>
    <mergeCell ref="M102:M106"/>
    <mergeCell ref="N102:N106"/>
    <mergeCell ref="O102:O106"/>
    <mergeCell ref="P102:P106"/>
    <mergeCell ref="Q103:Q106"/>
    <mergeCell ref="R103:R106"/>
    <mergeCell ref="S103:S106"/>
    <mergeCell ref="T103:T106"/>
    <mergeCell ref="U103:U106"/>
    <mergeCell ref="V103:V106"/>
    <mergeCell ref="D99:D101"/>
    <mergeCell ref="E99:E101"/>
    <mergeCell ref="F99:F101"/>
    <mergeCell ref="G99:G101"/>
    <mergeCell ref="H99:H101"/>
    <mergeCell ref="I99:I101"/>
    <mergeCell ref="J99:J101"/>
    <mergeCell ref="K99:K101"/>
    <mergeCell ref="L99:L101"/>
    <mergeCell ref="Z96:Z98"/>
    <mergeCell ref="AA96:AA98"/>
    <mergeCell ref="AB96:AB98"/>
    <mergeCell ref="AC96:AC98"/>
    <mergeCell ref="AD96:AD98"/>
    <mergeCell ref="AE96:AE98"/>
    <mergeCell ref="AF96:AF98"/>
    <mergeCell ref="AG96:AG98"/>
    <mergeCell ref="W100:W101"/>
    <mergeCell ref="X100:X101"/>
    <mergeCell ref="Y100:Y101"/>
    <mergeCell ref="Z100:Z101"/>
    <mergeCell ref="AA100:AA101"/>
    <mergeCell ref="AB100:AB101"/>
    <mergeCell ref="AC100:AC101"/>
    <mergeCell ref="AD100:AD101"/>
    <mergeCell ref="M99:M101"/>
    <mergeCell ref="N99:N101"/>
    <mergeCell ref="O99:O101"/>
    <mergeCell ref="P99:P101"/>
    <mergeCell ref="Q100:Q101"/>
    <mergeCell ref="R100:R101"/>
    <mergeCell ref="S100:S101"/>
    <mergeCell ref="AG93:AG94"/>
    <mergeCell ref="D95:D98"/>
    <mergeCell ref="E95:E98"/>
    <mergeCell ref="F95:F98"/>
    <mergeCell ref="G95:G98"/>
    <mergeCell ref="H95:H98"/>
    <mergeCell ref="I95:I98"/>
    <mergeCell ref="J95:J98"/>
    <mergeCell ref="K95:K98"/>
    <mergeCell ref="L95:L98"/>
    <mergeCell ref="M95:M98"/>
    <mergeCell ref="N95:N98"/>
    <mergeCell ref="O95:O98"/>
    <mergeCell ref="P95:P98"/>
    <mergeCell ref="Q96:Q98"/>
    <mergeCell ref="R96:R98"/>
    <mergeCell ref="S96:S98"/>
    <mergeCell ref="T96:T98"/>
    <mergeCell ref="U96:U98"/>
    <mergeCell ref="V96:V98"/>
    <mergeCell ref="W96:W98"/>
    <mergeCell ref="X96:X98"/>
    <mergeCell ref="Y96:Y98"/>
    <mergeCell ref="X93:X94"/>
    <mergeCell ref="Y93:Y94"/>
    <mergeCell ref="Z93:Z94"/>
    <mergeCell ref="AA93:AA94"/>
    <mergeCell ref="AB93:AB94"/>
    <mergeCell ref="AC93:AC94"/>
    <mergeCell ref="AD93:AD94"/>
    <mergeCell ref="AE93:AE94"/>
    <mergeCell ref="AF93:AF94"/>
    <mergeCell ref="AE89:AE91"/>
    <mergeCell ref="AF89:AF91"/>
    <mergeCell ref="AG89:AG91"/>
    <mergeCell ref="D92:D94"/>
    <mergeCell ref="E92:E94"/>
    <mergeCell ref="F92:F94"/>
    <mergeCell ref="G92:G94"/>
    <mergeCell ref="H92:H94"/>
    <mergeCell ref="I92:I94"/>
    <mergeCell ref="J92:J94"/>
    <mergeCell ref="K92:K94"/>
    <mergeCell ref="L92:L94"/>
    <mergeCell ref="M92:M94"/>
    <mergeCell ref="N92:N94"/>
    <mergeCell ref="O92:O94"/>
    <mergeCell ref="P92:P94"/>
    <mergeCell ref="Q93:Q94"/>
    <mergeCell ref="R93:R94"/>
    <mergeCell ref="S93:S94"/>
    <mergeCell ref="T93:T94"/>
    <mergeCell ref="U93:U94"/>
    <mergeCell ref="V93:V94"/>
    <mergeCell ref="W93:W94"/>
    <mergeCell ref="V89:V91"/>
    <mergeCell ref="W89:W91"/>
    <mergeCell ref="X89:X91"/>
    <mergeCell ref="Y89:Y91"/>
    <mergeCell ref="Z89:Z91"/>
    <mergeCell ref="AA89:AA91"/>
    <mergeCell ref="AB89:AB91"/>
    <mergeCell ref="AC89:AC91"/>
    <mergeCell ref="AD89:AD91"/>
    <mergeCell ref="Y86:Y87"/>
    <mergeCell ref="X83:X84"/>
    <mergeCell ref="M88:M91"/>
    <mergeCell ref="N88:N91"/>
    <mergeCell ref="O88:O91"/>
    <mergeCell ref="P88:P91"/>
    <mergeCell ref="Q89:Q91"/>
    <mergeCell ref="R89:R91"/>
    <mergeCell ref="S89:S91"/>
    <mergeCell ref="T89:T91"/>
    <mergeCell ref="U89:U91"/>
    <mergeCell ref="D88:D91"/>
    <mergeCell ref="E88:E91"/>
    <mergeCell ref="F88:F91"/>
    <mergeCell ref="G88:G91"/>
    <mergeCell ref="H88:H91"/>
    <mergeCell ref="I88:I91"/>
    <mergeCell ref="J88:J91"/>
    <mergeCell ref="K88:K91"/>
    <mergeCell ref="L88:L91"/>
    <mergeCell ref="W83:W84"/>
    <mergeCell ref="V80:V81"/>
    <mergeCell ref="Z86:Z87"/>
    <mergeCell ref="AA86:AA87"/>
    <mergeCell ref="AB86:AB87"/>
    <mergeCell ref="AC86:AC87"/>
    <mergeCell ref="AD86:AD87"/>
    <mergeCell ref="AE86:AE87"/>
    <mergeCell ref="AF86:AF87"/>
    <mergeCell ref="AG86:AG87"/>
    <mergeCell ref="AG83:AG84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N85:N87"/>
    <mergeCell ref="O85:O87"/>
    <mergeCell ref="P85:P87"/>
    <mergeCell ref="Q86:Q87"/>
    <mergeCell ref="R86:R87"/>
    <mergeCell ref="S86:S87"/>
    <mergeCell ref="T86:T87"/>
    <mergeCell ref="U86:U87"/>
    <mergeCell ref="V86:V87"/>
    <mergeCell ref="W86:W87"/>
    <mergeCell ref="X86:X87"/>
    <mergeCell ref="T80:T81"/>
    <mergeCell ref="U80:U81"/>
    <mergeCell ref="Y83:Y84"/>
    <mergeCell ref="Z83:Z84"/>
    <mergeCell ref="AA83:AA84"/>
    <mergeCell ref="AB83:AB84"/>
    <mergeCell ref="AC83:AC84"/>
    <mergeCell ref="AD83:AD84"/>
    <mergeCell ref="AE83:AE84"/>
    <mergeCell ref="AF83:AF84"/>
    <mergeCell ref="AE80:AE81"/>
    <mergeCell ref="AF80:AF81"/>
    <mergeCell ref="AG80:AG81"/>
    <mergeCell ref="D82:D84"/>
    <mergeCell ref="E82:E84"/>
    <mergeCell ref="F82:F84"/>
    <mergeCell ref="G82:G84"/>
    <mergeCell ref="H82:H84"/>
    <mergeCell ref="I82:I84"/>
    <mergeCell ref="J82:J84"/>
    <mergeCell ref="K82:K84"/>
    <mergeCell ref="L82:L84"/>
    <mergeCell ref="M82:M84"/>
    <mergeCell ref="N82:N84"/>
    <mergeCell ref="O82:O84"/>
    <mergeCell ref="P82:P84"/>
    <mergeCell ref="Q83:Q84"/>
    <mergeCell ref="R83:R84"/>
    <mergeCell ref="S83:S84"/>
    <mergeCell ref="T83:T84"/>
    <mergeCell ref="U83:U84"/>
    <mergeCell ref="V83:V84"/>
    <mergeCell ref="D79:D81"/>
    <mergeCell ref="E79:E81"/>
    <mergeCell ref="F79:F81"/>
    <mergeCell ref="G79:G81"/>
    <mergeCell ref="H79:H81"/>
    <mergeCell ref="I79:I81"/>
    <mergeCell ref="J79:J81"/>
    <mergeCell ref="K79:K81"/>
    <mergeCell ref="L79:L81"/>
    <mergeCell ref="Z77:Z78"/>
    <mergeCell ref="AA77:AA78"/>
    <mergeCell ref="AB77:AB78"/>
    <mergeCell ref="AC77:AC78"/>
    <mergeCell ref="AD77:AD78"/>
    <mergeCell ref="AE77:AE78"/>
    <mergeCell ref="AF77:AF78"/>
    <mergeCell ref="AG77:AG78"/>
    <mergeCell ref="W80:W81"/>
    <mergeCell ref="X80:X81"/>
    <mergeCell ref="Y80:Y81"/>
    <mergeCell ref="Z80:Z81"/>
    <mergeCell ref="AA80:AA81"/>
    <mergeCell ref="AB80:AB81"/>
    <mergeCell ref="AC80:AC81"/>
    <mergeCell ref="AD80:AD81"/>
    <mergeCell ref="M79:M81"/>
    <mergeCell ref="N79:N81"/>
    <mergeCell ref="O79:O81"/>
    <mergeCell ref="P79:P81"/>
    <mergeCell ref="Q80:Q81"/>
    <mergeCell ref="R80:R81"/>
    <mergeCell ref="S80:S81"/>
    <mergeCell ref="AG74:AG75"/>
    <mergeCell ref="D76:D78"/>
    <mergeCell ref="E76:E78"/>
    <mergeCell ref="F76:F78"/>
    <mergeCell ref="G76:G78"/>
    <mergeCell ref="H76:H78"/>
    <mergeCell ref="I76:I78"/>
    <mergeCell ref="J76:J78"/>
    <mergeCell ref="K76:K78"/>
    <mergeCell ref="L76:L78"/>
    <mergeCell ref="M76:M78"/>
    <mergeCell ref="N76:N78"/>
    <mergeCell ref="O76:O78"/>
    <mergeCell ref="P76:P78"/>
    <mergeCell ref="Q77:Q78"/>
    <mergeCell ref="R77:R78"/>
    <mergeCell ref="S77:S78"/>
    <mergeCell ref="T77:T78"/>
    <mergeCell ref="U77:U78"/>
    <mergeCell ref="V77:V78"/>
    <mergeCell ref="W77:W78"/>
    <mergeCell ref="X77:X78"/>
    <mergeCell ref="Y77:Y78"/>
    <mergeCell ref="X74:X75"/>
    <mergeCell ref="Y74:Y75"/>
    <mergeCell ref="Z74:Z75"/>
    <mergeCell ref="AA74:AA75"/>
    <mergeCell ref="AB74:AB75"/>
    <mergeCell ref="AC74:AC75"/>
    <mergeCell ref="AD74:AD75"/>
    <mergeCell ref="AE74:AE75"/>
    <mergeCell ref="AF74:AF75"/>
    <mergeCell ref="AE71:AE72"/>
    <mergeCell ref="AF71:AF72"/>
    <mergeCell ref="AG71:AG72"/>
    <mergeCell ref="D73:D75"/>
    <mergeCell ref="E73:E75"/>
    <mergeCell ref="F73:F75"/>
    <mergeCell ref="G73:G75"/>
    <mergeCell ref="H73:H75"/>
    <mergeCell ref="I73:I75"/>
    <mergeCell ref="J73:J75"/>
    <mergeCell ref="K73:K75"/>
    <mergeCell ref="L73:L75"/>
    <mergeCell ref="M73:M75"/>
    <mergeCell ref="N73:N75"/>
    <mergeCell ref="O73:O75"/>
    <mergeCell ref="P73:P75"/>
    <mergeCell ref="Q74:Q75"/>
    <mergeCell ref="R74:R75"/>
    <mergeCell ref="S74:S75"/>
    <mergeCell ref="T74:T75"/>
    <mergeCell ref="U74:U75"/>
    <mergeCell ref="V74:V75"/>
    <mergeCell ref="W74:W75"/>
    <mergeCell ref="V71:V72"/>
    <mergeCell ref="W71:W72"/>
    <mergeCell ref="X71:X72"/>
    <mergeCell ref="Y71:Y72"/>
    <mergeCell ref="Z71:Z72"/>
    <mergeCell ref="AA71:AA72"/>
    <mergeCell ref="AB71:AB72"/>
    <mergeCell ref="AC71:AC72"/>
    <mergeCell ref="AD71:AD72"/>
    <mergeCell ref="M70:M72"/>
    <mergeCell ref="N70:N72"/>
    <mergeCell ref="O70:O72"/>
    <mergeCell ref="P70:P72"/>
    <mergeCell ref="Q71:Q72"/>
    <mergeCell ref="R71:R72"/>
    <mergeCell ref="S71:S72"/>
    <mergeCell ref="T71:T72"/>
    <mergeCell ref="U71:U72"/>
    <mergeCell ref="D70:D72"/>
    <mergeCell ref="E70:E72"/>
    <mergeCell ref="F70:F72"/>
    <mergeCell ref="G70:G72"/>
    <mergeCell ref="H70:H72"/>
    <mergeCell ref="I70:I72"/>
    <mergeCell ref="J70:J72"/>
    <mergeCell ref="K70:K72"/>
    <mergeCell ref="L70:L72"/>
    <mergeCell ref="Z67:Z69"/>
    <mergeCell ref="AA67:AA69"/>
    <mergeCell ref="AB67:AB69"/>
    <mergeCell ref="AC67:AC69"/>
    <mergeCell ref="AD67:AD69"/>
    <mergeCell ref="AE67:AE69"/>
    <mergeCell ref="AF67:AF69"/>
    <mergeCell ref="AG67:AG69"/>
    <mergeCell ref="AG64:AG65"/>
    <mergeCell ref="D66:D69"/>
    <mergeCell ref="E66:E69"/>
    <mergeCell ref="F66:F69"/>
    <mergeCell ref="G66:G69"/>
    <mergeCell ref="H66:H69"/>
    <mergeCell ref="I66:I69"/>
    <mergeCell ref="J66:J69"/>
    <mergeCell ref="K66:K69"/>
    <mergeCell ref="L66:L69"/>
    <mergeCell ref="M66:M69"/>
    <mergeCell ref="N66:N69"/>
    <mergeCell ref="O66:O69"/>
    <mergeCell ref="P66:P69"/>
    <mergeCell ref="Q67:Q69"/>
    <mergeCell ref="R67:R69"/>
    <mergeCell ref="S67:S69"/>
    <mergeCell ref="T67:T69"/>
    <mergeCell ref="U67:U69"/>
    <mergeCell ref="V67:V69"/>
    <mergeCell ref="W67:W69"/>
    <mergeCell ref="X67:X69"/>
    <mergeCell ref="Y67:Y69"/>
    <mergeCell ref="X64:X65"/>
    <mergeCell ref="Y64:Y65"/>
    <mergeCell ref="Z64:Z65"/>
    <mergeCell ref="AA64:AA65"/>
    <mergeCell ref="AB64:AB65"/>
    <mergeCell ref="AC64:AC65"/>
    <mergeCell ref="AD64:AD65"/>
    <mergeCell ref="AE64:AE65"/>
    <mergeCell ref="AF64:AF65"/>
    <mergeCell ref="AE61:AE62"/>
    <mergeCell ref="AF61:AF62"/>
    <mergeCell ref="AG61:AG62"/>
    <mergeCell ref="D63:D65"/>
    <mergeCell ref="E63:E65"/>
    <mergeCell ref="F63:F65"/>
    <mergeCell ref="G63:G65"/>
    <mergeCell ref="H63:H65"/>
    <mergeCell ref="I63:I65"/>
    <mergeCell ref="J63:J65"/>
    <mergeCell ref="K63:K65"/>
    <mergeCell ref="L63:L65"/>
    <mergeCell ref="M63:M65"/>
    <mergeCell ref="N63:N65"/>
    <mergeCell ref="O63:O65"/>
    <mergeCell ref="P63:P65"/>
    <mergeCell ref="Q64:Q65"/>
    <mergeCell ref="R64:R65"/>
    <mergeCell ref="S64:S65"/>
    <mergeCell ref="T64:T65"/>
    <mergeCell ref="U64:U65"/>
    <mergeCell ref="V64:V65"/>
    <mergeCell ref="W64:W65"/>
    <mergeCell ref="V61:V62"/>
    <mergeCell ref="AG56:AG59"/>
    <mergeCell ref="W61:W62"/>
    <mergeCell ref="X61:X62"/>
    <mergeCell ref="Y61:Y62"/>
    <mergeCell ref="Z61:Z62"/>
    <mergeCell ref="AA61:AA62"/>
    <mergeCell ref="AB61:AB62"/>
    <mergeCell ref="AC61:AC62"/>
    <mergeCell ref="AD61:AD62"/>
    <mergeCell ref="M60:M62"/>
    <mergeCell ref="N60:N62"/>
    <mergeCell ref="O60:O62"/>
    <mergeCell ref="P60:P62"/>
    <mergeCell ref="Q61:Q62"/>
    <mergeCell ref="R61:R62"/>
    <mergeCell ref="S61:S62"/>
    <mergeCell ref="T61:T62"/>
    <mergeCell ref="U61:U62"/>
    <mergeCell ref="AC52:AC54"/>
    <mergeCell ref="AD52:AD54"/>
    <mergeCell ref="AE52:AE54"/>
    <mergeCell ref="AF52:AF54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Z56:Z59"/>
    <mergeCell ref="AA56:AA59"/>
    <mergeCell ref="AB56:AB59"/>
    <mergeCell ref="AC56:AC59"/>
    <mergeCell ref="AD56:AD59"/>
    <mergeCell ref="AE56:AE59"/>
    <mergeCell ref="AF56:AF59"/>
    <mergeCell ref="K51:K54"/>
    <mergeCell ref="L51:L54"/>
    <mergeCell ref="M51:M54"/>
    <mergeCell ref="N51:N54"/>
    <mergeCell ref="AG52:AG54"/>
    <mergeCell ref="D55:D59"/>
    <mergeCell ref="E55:E59"/>
    <mergeCell ref="F55:F59"/>
    <mergeCell ref="G55:G59"/>
    <mergeCell ref="H55:H59"/>
    <mergeCell ref="I55:I59"/>
    <mergeCell ref="J55:J59"/>
    <mergeCell ref="K55:K59"/>
    <mergeCell ref="L55:L59"/>
    <mergeCell ref="M55:M59"/>
    <mergeCell ref="N55:N59"/>
    <mergeCell ref="O55:O59"/>
    <mergeCell ref="P55:P59"/>
    <mergeCell ref="Q56:Q59"/>
    <mergeCell ref="R56:R59"/>
    <mergeCell ref="S56:S59"/>
    <mergeCell ref="T56:T59"/>
    <mergeCell ref="U56:U59"/>
    <mergeCell ref="V56:V59"/>
    <mergeCell ref="W56:W59"/>
    <mergeCell ref="X56:X59"/>
    <mergeCell ref="Y56:Y59"/>
    <mergeCell ref="X52:X54"/>
    <mergeCell ref="Y52:Y54"/>
    <mergeCell ref="Z52:Z54"/>
    <mergeCell ref="AA52:AA54"/>
    <mergeCell ref="AB52:AB54"/>
    <mergeCell ref="AK201:AK202"/>
    <mergeCell ref="AL201:AL202"/>
    <mergeCell ref="AM201:AM202"/>
    <mergeCell ref="AN201:AN202"/>
    <mergeCell ref="AO201:AO202"/>
    <mergeCell ref="AP201:AP202"/>
    <mergeCell ref="AQ201:AQ202"/>
    <mergeCell ref="AR201:AR202"/>
    <mergeCell ref="AK317:AK318"/>
    <mergeCell ref="AL317:AL318"/>
    <mergeCell ref="AM317:AM318"/>
    <mergeCell ref="AN317:AN318"/>
    <mergeCell ref="AO317:AO318"/>
    <mergeCell ref="AP317:AP318"/>
    <mergeCell ref="AQ317:AQ318"/>
    <mergeCell ref="AR317:AR318"/>
    <mergeCell ref="AK7:AK8"/>
    <mergeCell ref="AL7:AL8"/>
    <mergeCell ref="AM7:AM8"/>
    <mergeCell ref="AN7:AN8"/>
    <mergeCell ref="AO7:AO8"/>
    <mergeCell ref="AP7:AP8"/>
    <mergeCell ref="AQ7:AQ8"/>
    <mergeCell ref="AR7:AR8"/>
    <mergeCell ref="AK47:AK48"/>
    <mergeCell ref="AL47:AL48"/>
    <mergeCell ref="AM47:AM48"/>
    <mergeCell ref="AN47:AN48"/>
    <mergeCell ref="AO47:AO48"/>
    <mergeCell ref="AP47:AP48"/>
    <mergeCell ref="AQ47:AQ48"/>
    <mergeCell ref="AR47:AR48"/>
    <mergeCell ref="AS7:AS8"/>
    <mergeCell ref="AJ47:AJ48"/>
    <mergeCell ref="AJ7:AJ8"/>
    <mergeCell ref="AI7:AI8"/>
    <mergeCell ref="AC47:AG47"/>
    <mergeCell ref="AC7:AG7"/>
    <mergeCell ref="AI47:AI48"/>
    <mergeCell ref="AS201:AS202"/>
    <mergeCell ref="D317:D318"/>
    <mergeCell ref="E317:E318"/>
    <mergeCell ref="F317:F318"/>
    <mergeCell ref="G317:G318"/>
    <mergeCell ref="K317:K318"/>
    <mergeCell ref="AS317:AS318"/>
    <mergeCell ref="S47:S48"/>
    <mergeCell ref="V317:AB317"/>
    <mergeCell ref="AC317:AG317"/>
    <mergeCell ref="AS47:AS48"/>
    <mergeCell ref="S201:S202"/>
    <mergeCell ref="S317:S318"/>
    <mergeCell ref="T317:T318"/>
    <mergeCell ref="AI317:AI318"/>
    <mergeCell ref="AJ317:AJ318"/>
    <mergeCell ref="AI201:AI202"/>
    <mergeCell ref="U7:U8"/>
    <mergeCell ref="V7:AB7"/>
    <mergeCell ref="D7:D8"/>
    <mergeCell ref="R7:R8"/>
    <mergeCell ref="S7:S8"/>
    <mergeCell ref="E7:E8"/>
    <mergeCell ref="F7:F8"/>
    <mergeCell ref="G7:G8"/>
    <mergeCell ref="R47:R48"/>
    <mergeCell ref="K47:K48"/>
    <mergeCell ref="U317:U318"/>
    <mergeCell ref="T47:T48"/>
    <mergeCell ref="U47:U48"/>
    <mergeCell ref="V47:AB47"/>
    <mergeCell ref="R201:R202"/>
    <mergeCell ref="R317:R318"/>
    <mergeCell ref="T201:T202"/>
    <mergeCell ref="U201:U202"/>
    <mergeCell ref="V201:AB201"/>
    <mergeCell ref="AC201:AG201"/>
    <mergeCell ref="F47:F48"/>
    <mergeCell ref="D47:D48"/>
    <mergeCell ref="E47:E48"/>
    <mergeCell ref="L201:L202"/>
    <mergeCell ref="D51:D54"/>
    <mergeCell ref="E51:E54"/>
    <mergeCell ref="O51:O54"/>
    <mergeCell ref="P51:P54"/>
    <mergeCell ref="Q52:Q54"/>
    <mergeCell ref="R52:R54"/>
    <mergeCell ref="S52:S54"/>
    <mergeCell ref="T52:T54"/>
    <mergeCell ref="U52:U54"/>
    <mergeCell ref="V52:V54"/>
    <mergeCell ref="W52:W54"/>
    <mergeCell ref="F51:F54"/>
    <mergeCell ref="G51:G54"/>
    <mergeCell ref="H51:H54"/>
    <mergeCell ref="I51:I54"/>
    <mergeCell ref="J51:J54"/>
    <mergeCell ref="D359:F359"/>
    <mergeCell ref="D360:F360"/>
    <mergeCell ref="D361:F361"/>
    <mergeCell ref="M7:N7"/>
    <mergeCell ref="M47:N47"/>
    <mergeCell ref="M201:N201"/>
    <mergeCell ref="M317:N317"/>
    <mergeCell ref="AV7:AV8"/>
    <mergeCell ref="H47:J47"/>
    <mergeCell ref="H7:J7"/>
    <mergeCell ref="H201:J201"/>
    <mergeCell ref="H317:J317"/>
    <mergeCell ref="AT7:AT8"/>
    <mergeCell ref="O7:P7"/>
    <mergeCell ref="O47:P47"/>
    <mergeCell ref="O201:P201"/>
    <mergeCell ref="O317:P317"/>
    <mergeCell ref="AT47:AT48"/>
    <mergeCell ref="AU47:AU48"/>
    <mergeCell ref="AV47:AV48"/>
    <mergeCell ref="T7:T8"/>
    <mergeCell ref="G47:G48"/>
    <mergeCell ref="L47:L48"/>
    <mergeCell ref="L317:L318"/>
    <mergeCell ref="K7:K8"/>
    <mergeCell ref="L7:L8"/>
    <mergeCell ref="AJ201:AJ202"/>
    <mergeCell ref="D201:D202"/>
    <mergeCell ref="E201:E202"/>
    <mergeCell ref="F201:F202"/>
    <mergeCell ref="G201:G202"/>
    <mergeCell ref="K201:K202"/>
    <mergeCell ref="AW7:AX7"/>
    <mergeCell ref="AX47:AX48"/>
    <mergeCell ref="AX201:AX202"/>
    <mergeCell ref="AX317:AX318"/>
    <mergeCell ref="AT201:AT202"/>
    <mergeCell ref="AU201:AU202"/>
    <mergeCell ref="AV201:AV202"/>
    <mergeCell ref="AT317:AT318"/>
    <mergeCell ref="AU317:AU318"/>
    <mergeCell ref="AV317:AV318"/>
    <mergeCell ref="AU7:AU8"/>
    <mergeCell ref="AY201:BB201"/>
    <mergeCell ref="BC201:BD201"/>
    <mergeCell ref="AY317:BB317"/>
    <mergeCell ref="BC317:BD317"/>
    <mergeCell ref="AY47:BB47"/>
    <mergeCell ref="BC47:BD47"/>
    <mergeCell ref="AW47:AW48"/>
    <mergeCell ref="AW201:AW202"/>
    <mergeCell ref="AW317:AW318"/>
  </mergeCells>
  <phoneticPr fontId="0" type="noConversion"/>
  <dataValidations count="7">
    <dataValidation allowBlank="1" errorTitle="Ошибка" error="Выберите значение из списка" prompt="Выберите значение из списка" sqref="AJ185:AR187 AJ53:AR54 AJ62:AR62 AJ65:AR65 AJ57:AR59 AJ72:AR72 AJ75:AR75 AJ78:AR78 AJ81:AR81 AJ84:AR84 AJ87:AR87 AJ68:AR69 AJ94:AR94 AJ90:AR91 AJ101:AR101 AJ97:AR98 AJ109:AR109 AJ104:AR106 AJ112:AR114 AJ117:AR118 AJ121:AR122 AJ125:AR126 AJ129:AR130 AJ133:AR135 AJ138:AR139 AJ146:AR146 AJ142:AR143 AJ154:AR154 AJ157:AR157 AJ160:AR160 AJ149:AR151 AJ167:AR167 AJ170:AR170 AJ163:AR164 AJ173:AR174 AJ177:AR178 AJ181:AR182 AJ190:AR190 AJ193:AR193 AJ196:AR197 AJ207:AR207 AJ210:AR210 AJ213:AR213 AJ241:AR243 AJ216:AR218 AJ225:AR225 AJ221:AR222 AJ228:AR230 AJ233:AR234 AJ237:AR238 AJ246:AR246 AJ249:AR249 AJ252:AR252 AJ255:AR255 AJ258:AR258 AJ261:AR261 AJ264:AR264 AJ267:AR267 AJ270:AR270 AJ273:AR273 AJ276:AR276 AJ279:AR279 AJ282:AR282 AJ285:AR285 AJ288:AR288 AJ291:AR291 AJ294:AR294 AJ297:AR297 AJ300:AR300 AJ303:AR303 AJ306:AR306 AJ309:AR309 AJ312:AR313 AJ323:AR323 AJ326:AR326 AJ329:AR329 AJ332:AR332 AJ335:AR335 AJ354:AR354 AJ338:AR340 AJ347:AR347 AJ343:AR344 AJ350:AR351"/>
    <dataValidation type="list" allowBlank="1" showInputMessage="1" showErrorMessage="1" errorTitle="Ошибка" error="Выберите значение из списка" prompt="Выберите значение из списка" sqref="M321:M354 M205:M313 M51:M197">
      <formula1>month_list</formula1>
    </dataValidation>
    <dataValidation type="textLength" operator="lessThan" allowBlank="1" showInputMessage="1" showErrorMessage="1" errorTitle="Ошибка" error="Допускается ввод не более 900 символов!" sqref="BC193:BD193 BA53:BA54 BA62 BA65 BA57:BA59 BA72 BA75 BA78 BA81 BA84 BA87 BA68:BA69 BA94 BA90:BA91 BA101 BA97:BA98 BA109 BA104:BA106 BA112:BA114 BA117:BA118 BA121:BA122 BA125:BA126 BA129:BA130 BA133:BA135 BA138:BA139 BA146 BA142:BA143 BA154 BA157 BA160 BA149:BA151 BA167 BA170 BA163:BA164 BA173:BA174 BA177:BA178 BA181:BA182 BA190 BA193 BA185:BA187 BC185:BD187 BC53:BD54 BC62:BD62 BC65:BD65 BC57:BD59 BC72:BD72 BC75:BD75 BC78:BD78 BC81:BD81 BC84:BD84 BC87:BD87 BC68:BD69 BC94:BD94 BC90:BD91 BC101:BD101 BC97:BD98 BC109:BD109 BC104:BD106 BC112:BD114 BC117:BD118 BC121:BD122 BC125:BD126 BC129:BD130 BC133:BD135 BC138:BD139 BC146:BD146 BC142:BD143 BC154:BD154 BC157:BD157 BC160:BD160 BC149:BD151 BC167:BD167 BC170:BD170 BC163:BD164 BC173:BD174 BC177:BD178 BC181:BD182 BC190:BD190 BA196:BA197 BC196:BD197 BA207 BA210 BA213 BC309:BD309 BA216:BA218 BA225 BA221:BA222 BA228:BA230 BA233:BA234 BA237:BA238 BA246 BA249 BA252 BA255 BA258 BA261 BA264 BA267 BA270 BA273 BA276 BA279 BA282 BA285 BA288 BA291 BA294 BA297 BA300 BA303 BA306 BA309 BA241:BA243 BC207:BD207 BC210:BD210 BC213:BD213 BC241:BD243 BC216:BD218 BC225:BD225 BC221:BD222 BC228:BD230 BC233:BD234 BC237:BD238 BC246:BD246 BC249:BD249 BC252:BD252 BC255:BD255 BC258:BD258 BC261:BD261 BC264:BD264 BC267:BD267 BC270:BD270 BC273:BD273 BC276:BD276 BC279:BD279 BC282:BD282 BC285:BD285 BC288:BD288 BC291:BD291 BC294:BD294 BC297:BD297 BC300:BD300 BC303:BD303 BC306:BD306 BA312:BA313 BC312:BD313 BA323 BA326 BA329 BA332 BA335 BA343:BA344 BA338:BA340 BA347 BC343:BD344 BA354 BC323:BD323 BC326:BD326 BC329:BD329 BC332:BD332 BC335:BD335 BC354:BD354 BC338:BD340 BC347:BD347 BA350:BA351 BC350:BD351">
      <formula1>900</formula1>
    </dataValidation>
    <dataValidation type="decimal" allowBlank="1" showErrorMessage="1" errorTitle="Ошибка" error="Допускается ввод только неотрицательных чисел!" sqref="AV190 AY53:AZ54 BB62 BB65 AY57:AZ59 BB72 BB75 BB78 BB81 BB84 BB87 AY68:AZ69 BB94 AY90:AZ91 BB101 AY97:AZ98 BB109 AY104:AZ106 AY112:AZ114 AY117:AZ118 AY121:AZ122 AY125:AZ126 AY129:AZ130 AY133:AZ135 AY138:AZ139 BB146 AY142:AZ143 BB154 BB157 BB160 AY149:AZ151 BB167 BB170 AY163:AZ164 AY173:AZ174 AY177:AZ178 AY181:AZ182 BB190 BB193 AY185:AZ187 AV193 BB53:BB54 AY62:AZ62 AY65:AZ65 BB57:BB59 AY72:AZ72 AY75:AZ75 AY78:AZ78 AY81:AZ81 AY84:AZ84 AY87:AZ87 BB68:BB69 AY94:AZ94 BB90:BB91 AY101:AZ101 BB97:BB98 AY109:AZ109 BB104:BB106 BB112:BB114 BB117:BB118 BB121:BB122 BB125:BB126 BB129:BB130 BB133:BB135 BB138:BB139 AY146:AZ146 BB142:BB143 AY154:AZ154 AY157:AZ157 AY160:AZ160 BB149:BB151 AY167:AZ167 AY170:AZ170 BB163:BB164 BB173:BB174 BB177:BB178 BB181:BB182 AY190:AZ190 AY193:AZ193 BB185:BB187 AV185:AV187 AV53:AV54 AV62 AV65 AV57:AV59 AV72 AV75 AV78 AV81 AV84 AV87 AV68:AV69 AV94 AV90:AV91 AV101 AV97:AV98 AV109 AV104:AV106 AV112:AV114 AV117:AV118 AV121:AV122 AV125:AV126 AV129:AV130 AV133:AV135 AV138:AV139 AV146 AV142:AV143 AV154 AV157 AV160 AV149:AV151 AV167 AV170 AV163:AV164 AV173:AV174 AV177:AV178 AV181:AV182 AY196:AZ197 BB196:BB197 AV196:AV197 BB207 BB210 BB213 AV306 AY216:AZ218 BB225 AY221:AZ222 AY228:AZ230 AY233:AZ234 AY237:AZ238 BB246 BB249 BB252 BB255 BB258 BB261 BB264 BB267 BB270 BB273 BB276 BB279 BB282 BB285 BB288 BB291 BB294 BB297 BB300 BB303 BB306 BB309 AY241:AZ243 AY207:AZ207 AY210:AZ210 AY213:AZ213 AV309 BB216:BB218 AY225:AZ225 BB221:BB222 BB228:BB230 BB233:BB234 BB237:BB238 AY246:AZ246 AY249:AZ249 AY252:AZ252 AY255:AZ255 AY258:AZ258 AY261:AZ261 AY264:AZ264 AY267:AZ267 AY270:AZ270 AY273:AZ273 AY276:AZ276 AY279:AZ279 AY282:AZ282 AY285:AZ285 AY288:AZ288 AY291:AZ291 AY294:AZ294 AY297:AZ297 AY300:AZ300 AY303:AZ303 AY306:AZ306 AY309:AZ309 BB241:BB243 AV207 AV210 AV213 AV241:AV243 AV216:AV218 AV225 AV221:AV222 AV228:AV230 AV233:AV234 AV237:AV238 AV246 AV249 AV252 AV255 AV258 AV261 AV264 AV267 AV270 AV273 AV276 AV279 AV282 AV285 AV288 AV291 AV294 AV297 AV300 AV303 AY312:AZ313 BB312:BB313 AV312:AV313 BB323 BB326 BB329 BB332 BB335 AV347 AY338:AZ340 BB347 AY343:AZ344 BB354 AY323:AZ323 AY326:AZ326 AY329:AZ329 AY332:AZ332 AY335:AZ335 BB343:BB344 BB338:BB340 AY347:AZ347 AV343:AV344 AY354:AZ354 AV323 AV326 AV329 AV332 AV335 AV354 AV338:AV340 AY350:AZ351 BB350:BB351 AV350:AV351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N321:N354 N205:N313 N51:N197">
      <formula1>all_year_list</formula1>
    </dataValidation>
    <dataValidation type="decimal" allowBlank="1" showInputMessage="1" showErrorMessage="1" error="Введите действительное число от 0 до 100!" sqref="Q52:R52 Q56:R56 Q61:R61 Q64:R64 Q67:R67 Q71:R71 Q74:R74 Q77:R77 Q80:R80 Q83:R83 Q86:R86 Q89:R89 Q93:R93 Q96:R96 Q100:R100 Q103:R103 Q108:R108 Q111:R111 Q116:R116 Q120:R120 Q124:R124 Q128:R128 Q132:R132 Q137:R137 Q141:R141 Q145:R145 Q148:R148 Q153:R153 Q156:R156 Q159:R159 Q162:R162 Q166:R166 Q169:R169 Q172:R172 Q176:R176 Q180:R180 Q184:R184 Q189:R189 Q192:R192 Q195:R195 Q206:R206 Q209:R209 Q212:R212 Q215:R215 Q220:R220 Q224:R224 Q227:R227 Q232:R232 Q236:R236 Q240:R240 Q245:R245 Q248:R248 Q251:R251 Q254:R254 Q257:R257 Q260:R260 Q263:R263 Q266:R266 Q269:R269 Q272:R272 Q275:R275 Q278:R278 Q281:R281 Q284:R284 Q287:R287 Q290:R290 Q293:R293 Q296:R296 Q299:R299 Q302:R302 Q305:R305 Q308:R308 Q311:R311 Q322:R322 Q325:R325 Q328:R328 Q331:R331 Q334:R334 Q337:R337 Q342:R342 Q346:R346 Q349:R349 Q353:R353 O321:P354 O205:P313 O51:P197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sqref="AH185:AI187 AH53:AI54 AH62:AI62 AH65:AI65 AH57:AI59 AH72:AI72 AH75:AI75 AH78:AI78 AH81:AI81 AH84:AI84 AH87:AI87 AH68:AI69 AH94:AI94 AH90:AI91 AH101:AI101 AH97:AI98 AH109:AI109 AH104:AI106 AH112:AI114 AH117:AI118 AH121:AI122 AH125:AI126 AH129:AI130 AH133:AI135 AH138:AI139 AH146:AI146 AH142:AI143 AH154:AI154 AH157:AI157 AH160:AI160 AH149:AI151 AH167:AI167 AH170:AI170 AH163:AI164 AH173:AI174 AH177:AI178 AH181:AI182 AH190:AI190 AH193:AI193 AH196:AI197 AH207:AI207 AH210:AI210 AH213:AI213 AH241:AI243 AH216:AI218 AH225:AI225 AH221:AI222 AH228:AI230 AH233:AI234 AH237:AI238 AH246:AI246 AH249:AI249 AH252:AI252 AH255:AI255 AH258:AI258 AH261:AI261 AH264:AI264 AH267:AI267 AH270:AI270 AH273:AI273 AH276:AI276 AH279:AI279 AH282:AI282 AH285:AI285 AH288:AI288 AH291:AI291 AH294:AI294 AH297:AI297 AH300:AI300 AH303:AI303 AH306:AI306 AH309:AI309 AH312:AI313 AH323:AI323 AH326:AI326 AH329:AI329 AH332:AI332 AH335:AI335 AH354:AI354 AH338:AI340 AH347:AI347 AH343:AI344 AH350:AI351">
      <formula1>900</formula1>
    </dataValidation>
  </dataValidations>
  <hyperlinks>
    <hyperlink ref="BD246" r:id="rId1"/>
    <hyperlink ref="BD249" r:id="rId2"/>
    <hyperlink ref="BD282" r:id="rId3"/>
  </hyperlinks>
  <printOptions horizontalCentered="1" verticalCentered="1"/>
  <pageMargins left="0" right="0" top="0" bottom="0" header="0" footer="0.78740157480314965"/>
  <pageSetup paperSize="9" scale="10" fitToHeight="0" orientation="portrait" blackAndWhite="1" r:id="rId4"/>
  <headerFooter alignWithMargins="0"/>
  <drawing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com">
    <tabColor theme="3" tint="0.39997558519241921"/>
    <pageSetUpPr fitToPage="1"/>
  </sheetPr>
  <dimension ref="A1:E9"/>
  <sheetViews>
    <sheetView showGridLines="0" topLeftCell="C4" zoomScaleNormal="100" workbookViewId="0"/>
  </sheetViews>
  <sheetFormatPr defaultColWidth="9.140625" defaultRowHeight="14.25"/>
  <cols>
    <col min="1" max="2" width="9.140625" style="12" hidden="1" customWidth="1"/>
    <col min="3" max="3" width="5.28515625" style="155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5" hidden="1"/>
    <row r="2" spans="3:5" hidden="1"/>
    <row r="3" spans="3:5" hidden="1">
      <c r="D3" s="167"/>
      <c r="E3" s="167"/>
    </row>
    <row r="4" spans="3:5" s="158" customFormat="1" ht="12" customHeight="1">
      <c r="C4" s="159"/>
      <c r="D4" s="278" t="s">
        <v>123</v>
      </c>
      <c r="E4" s="160"/>
    </row>
    <row r="5" spans="3:5" s="158" customFormat="1" ht="12" customHeight="1">
      <c r="C5" s="159"/>
      <c r="D5" s="166" t="str">
        <f>region_name &amp; " " &amp; org</f>
        <v>Ярославская область ООО "Рыбинская генерация"</v>
      </c>
      <c r="E5" s="166"/>
    </row>
    <row r="6" spans="3:5" s="158" customFormat="1" ht="12" customHeight="1">
      <c r="C6" s="159"/>
      <c r="D6" s="168"/>
      <c r="E6" s="168"/>
    </row>
    <row r="7" spans="3:5" s="158" customFormat="1" ht="15" customHeight="1">
      <c r="C7" s="159"/>
      <c r="D7" s="169" t="s">
        <v>33</v>
      </c>
      <c r="E7" s="170" t="s">
        <v>253</v>
      </c>
    </row>
    <row r="8" spans="3:5" ht="15" hidden="1" customHeight="1">
      <c r="C8" s="156"/>
      <c r="D8" s="171">
        <v>0</v>
      </c>
      <c r="E8" s="157"/>
    </row>
    <row r="9" spans="3:5" ht="15" customHeight="1">
      <c r="C9" s="156"/>
      <c r="D9" s="138"/>
      <c r="E9" s="177" t="s">
        <v>165</v>
      </c>
    </row>
  </sheetData>
  <sheetProtection algorithmName="SHA-512" hashValue="5gWF04avHe1l9pbSV3EHRaacZvaSlZK1f0nTztVizvHd9blTQjJGA3bTGX9DpOmD/iB7eUFWoeEubXB6VidMtQ==" saltValue="V2aazLRwN7j44yITODNtrQ==" spinCount="100000" sheet="1" objects="1" scenarios="1" formatColumns="0" formatRows="0" autoFilter="0"/>
  <dataValidations count="1">
    <dataValidation type="textLength" operator="lessThanOrEqual" allowBlank="1" showInputMessage="1" showErrorMessage="1" errorTitle="Ошибка" error="Допускается ввод не более 900 символов!" sqref="E8">
      <formula1>900</formula1>
    </dataValidation>
  </dataValidations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Prov">
    <tabColor indexed="31"/>
  </sheetPr>
  <dimension ref="B2:D10"/>
  <sheetViews>
    <sheetView showGridLines="0" showRowColHeaders="0" tabSelected="1" workbookViewId="0">
      <pane ySplit="2" topLeftCell="A3" activePane="bottomLeft" state="frozen"/>
      <selection pane="bottomLeft"/>
    </sheetView>
  </sheetViews>
  <sheetFormatPr defaultColWidth="9.140625" defaultRowHeight="11.25"/>
  <cols>
    <col min="1" max="1" width="4.7109375" style="14" customWidth="1"/>
    <col min="2" max="2" width="27.28515625" style="14" customWidth="1"/>
    <col min="3" max="3" width="103.28515625" style="14" customWidth="1"/>
    <col min="4" max="4" width="17.7109375" style="14" customWidth="1"/>
    <col min="5" max="16384" width="9.140625" style="14"/>
  </cols>
  <sheetData>
    <row r="2" spans="2:4" ht="20.100000000000001" customHeight="1">
      <c r="B2" s="374" t="s">
        <v>124</v>
      </c>
      <c r="C2" s="374"/>
      <c r="D2" s="374"/>
    </row>
    <row r="4" spans="2:4" ht="21.75" customHeight="1" thickBot="1">
      <c r="B4" s="108" t="s">
        <v>31</v>
      </c>
      <c r="C4" s="108" t="s">
        <v>32</v>
      </c>
      <c r="D4" s="108" t="s">
        <v>141</v>
      </c>
    </row>
    <row r="5" spans="2:4" ht="23.25" thickTop="1">
      <c r="B5" s="289" t="s">
        <v>766</v>
      </c>
      <c r="C5" s="290" t="s">
        <v>767</v>
      </c>
      <c r="D5" s="291" t="s">
        <v>747</v>
      </c>
    </row>
    <row r="6" spans="2:4" ht="22.5">
      <c r="B6" s="292" t="s">
        <v>768</v>
      </c>
      <c r="C6" s="293" t="s">
        <v>767</v>
      </c>
      <c r="D6" s="294" t="s">
        <v>747</v>
      </c>
    </row>
    <row r="7" spans="2:4" ht="22.5">
      <c r="B7" s="292" t="s">
        <v>769</v>
      </c>
      <c r="C7" s="293" t="s">
        <v>767</v>
      </c>
      <c r="D7" s="294" t="s">
        <v>747</v>
      </c>
    </row>
    <row r="8" spans="2:4" ht="22.5">
      <c r="B8" s="292" t="s">
        <v>770</v>
      </c>
      <c r="C8" s="293" t="s">
        <v>767</v>
      </c>
      <c r="D8" s="294" t="s">
        <v>747</v>
      </c>
    </row>
    <row r="9" spans="2:4" ht="22.5">
      <c r="B9" s="292" t="s">
        <v>771</v>
      </c>
      <c r="C9" s="293" t="s">
        <v>767</v>
      </c>
      <c r="D9" s="294" t="s">
        <v>747</v>
      </c>
    </row>
    <row r="10" spans="2:4" ht="22.5">
      <c r="B10" s="292" t="s">
        <v>772</v>
      </c>
      <c r="C10" s="293" t="s">
        <v>767</v>
      </c>
      <c r="D10" s="294" t="s">
        <v>747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11" type="noConversion"/>
  <hyperlinks>
    <hyperlink ref="B5" location="'ИП'!BD53" tooltip="Ошибка" display="ИП!BD53"/>
    <hyperlink ref="B6" location="'ИП'!BD213" tooltip="Ошибка" display="ИП!BD213"/>
    <hyperlink ref="B7" location="'ИП'!BD216" tooltip="Ошибка" display="ИП!BD216"/>
    <hyperlink ref="B8" location="'ИП'!BD221" tooltip="Ошибка" display="ИП!BD221"/>
    <hyperlink ref="B9" location="'ИП'!BD228" tooltip="Ошибка" display="ИП!BD228"/>
    <hyperlink ref="B10" location="'ИП'!BD233" tooltip="Ошибка" display="ИП!BD233"/>
  </hyperlink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G87"/>
  <sheetViews>
    <sheetView showGridLines="0" workbookViewId="0">
      <selection activeCell="K19" sqref="K19"/>
    </sheetView>
  </sheetViews>
  <sheetFormatPr defaultColWidth="9.140625" defaultRowHeight="11.25"/>
  <cols>
    <col min="1" max="1" width="32.5703125" style="6" bestFit="1" customWidth="1"/>
    <col min="2" max="2" width="9"/>
    <col min="3" max="3" width="12.140625" customWidth="1"/>
    <col min="4" max="4" width="10.5703125" customWidth="1"/>
    <col min="5" max="5" width="6.7109375" customWidth="1"/>
    <col min="6" max="6" width="9.140625" style="4"/>
    <col min="7" max="7" width="14.140625" style="4" customWidth="1"/>
    <col min="8" max="16384" width="9.140625" style="4"/>
  </cols>
  <sheetData>
    <row r="1" spans="1:7" ht="12" customHeight="1">
      <c r="A1" s="42" t="s">
        <v>137</v>
      </c>
      <c r="B1" s="48" t="s">
        <v>19</v>
      </c>
      <c r="C1" s="48" t="s">
        <v>229</v>
      </c>
      <c r="D1" s="48" t="s">
        <v>178</v>
      </c>
      <c r="E1" s="48" t="s">
        <v>16</v>
      </c>
      <c r="G1" s="48" t="s">
        <v>323</v>
      </c>
    </row>
    <row r="2" spans="1:7">
      <c r="A2" s="5" t="s">
        <v>41</v>
      </c>
      <c r="B2" t="s">
        <v>0</v>
      </c>
      <c r="C2" t="s">
        <v>218</v>
      </c>
      <c r="D2" t="s">
        <v>179</v>
      </c>
      <c r="E2" t="s">
        <v>17</v>
      </c>
      <c r="G2" s="279" t="s">
        <v>159</v>
      </c>
    </row>
    <row r="3" spans="1:7" ht="12" customHeight="1">
      <c r="A3" s="5" t="s">
        <v>42</v>
      </c>
      <c r="B3" t="s">
        <v>1</v>
      </c>
      <c r="C3" t="s">
        <v>219</v>
      </c>
      <c r="D3" t="s">
        <v>180</v>
      </c>
      <c r="E3" t="s">
        <v>18</v>
      </c>
      <c r="G3" s="279" t="s">
        <v>161</v>
      </c>
    </row>
    <row r="4" spans="1:7" ht="12" customHeight="1">
      <c r="A4" s="5" t="s">
        <v>43</v>
      </c>
      <c r="B4" t="s">
        <v>2</v>
      </c>
      <c r="C4" t="s">
        <v>220</v>
      </c>
      <c r="D4" t="s">
        <v>181</v>
      </c>
      <c r="G4" s="279" t="s">
        <v>162</v>
      </c>
    </row>
    <row r="5" spans="1:7" ht="12" customHeight="1">
      <c r="A5" s="5" t="s">
        <v>44</v>
      </c>
      <c r="B5" t="s">
        <v>3</v>
      </c>
      <c r="C5" t="s">
        <v>221</v>
      </c>
      <c r="D5" t="s">
        <v>182</v>
      </c>
    </row>
    <row r="6" spans="1:7" ht="12" customHeight="1">
      <c r="A6" s="5" t="s">
        <v>45</v>
      </c>
      <c r="B6" t="s">
        <v>4</v>
      </c>
      <c r="C6" t="s">
        <v>222</v>
      </c>
      <c r="D6" t="s">
        <v>183</v>
      </c>
    </row>
    <row r="7" spans="1:7" ht="12" customHeight="1">
      <c r="A7" s="5" t="s">
        <v>46</v>
      </c>
      <c r="B7" t="s">
        <v>5</v>
      </c>
      <c r="C7" t="s">
        <v>223</v>
      </c>
      <c r="D7" t="s">
        <v>184</v>
      </c>
    </row>
    <row r="8" spans="1:7" ht="12" customHeight="1">
      <c r="A8" s="5" t="s">
        <v>47</v>
      </c>
      <c r="B8" t="s">
        <v>6</v>
      </c>
      <c r="C8" t="s">
        <v>224</v>
      </c>
      <c r="D8" t="s">
        <v>185</v>
      </c>
    </row>
    <row r="9" spans="1:7" ht="12" customHeight="1">
      <c r="A9" s="5" t="s">
        <v>48</v>
      </c>
      <c r="B9" t="s">
        <v>7</v>
      </c>
      <c r="C9" t="s">
        <v>225</v>
      </c>
      <c r="D9" t="s">
        <v>186</v>
      </c>
    </row>
    <row r="10" spans="1:7" ht="12" customHeight="1">
      <c r="A10" s="5" t="s">
        <v>49</v>
      </c>
      <c r="B10" t="s">
        <v>8</v>
      </c>
      <c r="C10" t="s">
        <v>226</v>
      </c>
      <c r="D10" t="s">
        <v>187</v>
      </c>
    </row>
    <row r="11" spans="1:7" ht="12" customHeight="1">
      <c r="A11" s="5" t="s">
        <v>50</v>
      </c>
      <c r="B11" t="s">
        <v>9</v>
      </c>
      <c r="C11" t="s">
        <v>227</v>
      </c>
      <c r="D11" t="s">
        <v>188</v>
      </c>
    </row>
    <row r="12" spans="1:7">
      <c r="A12" s="5" t="s">
        <v>135</v>
      </c>
      <c r="B12" t="s">
        <v>10</v>
      </c>
      <c r="C12" t="s">
        <v>228</v>
      </c>
      <c r="D12" t="s">
        <v>189</v>
      </c>
    </row>
    <row r="13" spans="1:7">
      <c r="A13" s="5" t="s">
        <v>51</v>
      </c>
      <c r="B13" t="s">
        <v>11</v>
      </c>
      <c r="C13" t="s">
        <v>20</v>
      </c>
      <c r="D13" t="s">
        <v>190</v>
      </c>
    </row>
    <row r="14" spans="1:7" ht="12.75" customHeight="1">
      <c r="A14" s="5" t="s">
        <v>136</v>
      </c>
      <c r="B14" t="s">
        <v>12</v>
      </c>
      <c r="C14" t="s">
        <v>21</v>
      </c>
    </row>
    <row r="15" spans="1:7" ht="12.75" customHeight="1">
      <c r="A15" s="110" t="s">
        <v>232</v>
      </c>
      <c r="B15" t="s">
        <v>13</v>
      </c>
      <c r="C15" t="s">
        <v>22</v>
      </c>
    </row>
    <row r="16" spans="1:7">
      <c r="A16" s="5" t="s">
        <v>52</v>
      </c>
      <c r="B16" t="s">
        <v>242</v>
      </c>
      <c r="C16" t="s">
        <v>0</v>
      </c>
    </row>
    <row r="17" spans="1:3">
      <c r="A17" s="5" t="s">
        <v>53</v>
      </c>
      <c r="B17" t="s">
        <v>243</v>
      </c>
      <c r="C17" t="s">
        <v>1</v>
      </c>
    </row>
    <row r="18" spans="1:3">
      <c r="A18" s="5" t="s">
        <v>54</v>
      </c>
      <c r="B18" t="s">
        <v>255</v>
      </c>
      <c r="C18" t="s">
        <v>2</v>
      </c>
    </row>
    <row r="19" spans="1:3">
      <c r="A19" s="5" t="s">
        <v>55</v>
      </c>
      <c r="C19" t="s">
        <v>3</v>
      </c>
    </row>
    <row r="20" spans="1:3">
      <c r="A20" s="5" t="s">
        <v>56</v>
      </c>
      <c r="C20" t="s">
        <v>4</v>
      </c>
    </row>
    <row r="21" spans="1:3">
      <c r="A21" s="5" t="s">
        <v>57</v>
      </c>
      <c r="C21" t="s">
        <v>5</v>
      </c>
    </row>
    <row r="22" spans="1:3">
      <c r="A22" s="5" t="s">
        <v>58</v>
      </c>
      <c r="C22" t="s">
        <v>6</v>
      </c>
    </row>
    <row r="23" spans="1:3">
      <c r="A23" s="5" t="s">
        <v>59</v>
      </c>
      <c r="C23" t="s">
        <v>7</v>
      </c>
    </row>
    <row r="24" spans="1:3">
      <c r="A24" s="5" t="s">
        <v>60</v>
      </c>
      <c r="C24" t="s">
        <v>8</v>
      </c>
    </row>
    <row r="25" spans="1:3">
      <c r="A25" s="5" t="s">
        <v>61</v>
      </c>
      <c r="C25" t="s">
        <v>9</v>
      </c>
    </row>
    <row r="26" spans="1:3">
      <c r="A26" s="5" t="s">
        <v>62</v>
      </c>
      <c r="C26" t="s">
        <v>10</v>
      </c>
    </row>
    <row r="27" spans="1:3">
      <c r="A27" s="5" t="s">
        <v>63</v>
      </c>
      <c r="C27" t="s">
        <v>11</v>
      </c>
    </row>
    <row r="28" spans="1:3">
      <c r="A28" s="5" t="s">
        <v>64</v>
      </c>
      <c r="C28" t="s">
        <v>12</v>
      </c>
    </row>
    <row r="29" spans="1:3">
      <c r="A29" s="5" t="s">
        <v>65</v>
      </c>
      <c r="C29" t="s">
        <v>13</v>
      </c>
    </row>
    <row r="30" spans="1:3">
      <c r="A30" s="5" t="s">
        <v>66</v>
      </c>
      <c r="C30" t="s">
        <v>242</v>
      </c>
    </row>
    <row r="31" spans="1:3">
      <c r="A31" s="5" t="s">
        <v>67</v>
      </c>
      <c r="C31" t="s">
        <v>243</v>
      </c>
    </row>
    <row r="32" spans="1:3">
      <c r="A32" s="5" t="s">
        <v>68</v>
      </c>
      <c r="C32" t="s">
        <v>255</v>
      </c>
    </row>
    <row r="33" spans="1:3">
      <c r="A33" s="5" t="s">
        <v>69</v>
      </c>
      <c r="C33" t="s">
        <v>324</v>
      </c>
    </row>
    <row r="34" spans="1:3">
      <c r="A34" s="5" t="s">
        <v>70</v>
      </c>
      <c r="C34" t="s">
        <v>325</v>
      </c>
    </row>
    <row r="35" spans="1:3">
      <c r="A35" s="5" t="s">
        <v>71</v>
      </c>
      <c r="C35" t="s">
        <v>326</v>
      </c>
    </row>
    <row r="36" spans="1:3">
      <c r="A36" s="5" t="s">
        <v>35</v>
      </c>
      <c r="C36" t="s">
        <v>327</v>
      </c>
    </row>
    <row r="37" spans="1:3">
      <c r="A37" s="5" t="s">
        <v>36</v>
      </c>
      <c r="C37" t="s">
        <v>328</v>
      </c>
    </row>
    <row r="38" spans="1:3">
      <c r="A38" s="5" t="s">
        <v>37</v>
      </c>
      <c r="C38" t="s">
        <v>329</v>
      </c>
    </row>
    <row r="39" spans="1:3">
      <c r="A39" s="5" t="s">
        <v>38</v>
      </c>
      <c r="C39" t="s">
        <v>330</v>
      </c>
    </row>
    <row r="40" spans="1:3">
      <c r="A40" s="5" t="s">
        <v>39</v>
      </c>
      <c r="C40" t="s">
        <v>331</v>
      </c>
    </row>
    <row r="41" spans="1:3">
      <c r="A41" s="5" t="s">
        <v>40</v>
      </c>
      <c r="C41" t="s">
        <v>332</v>
      </c>
    </row>
    <row r="42" spans="1:3">
      <c r="A42" s="5" t="s">
        <v>72</v>
      </c>
      <c r="C42" t="s">
        <v>333</v>
      </c>
    </row>
    <row r="43" spans="1:3">
      <c r="A43" s="5" t="s">
        <v>73</v>
      </c>
      <c r="C43" t="s">
        <v>334</v>
      </c>
    </row>
    <row r="44" spans="1:3">
      <c r="A44" s="5" t="s">
        <v>74</v>
      </c>
      <c r="C44" t="s">
        <v>335</v>
      </c>
    </row>
    <row r="45" spans="1:3">
      <c r="A45" s="5" t="s">
        <v>75</v>
      </c>
      <c r="C45" t="s">
        <v>336</v>
      </c>
    </row>
    <row r="46" spans="1:3">
      <c r="A46" s="5" t="s">
        <v>76</v>
      </c>
      <c r="C46" t="s">
        <v>337</v>
      </c>
    </row>
    <row r="47" spans="1:3">
      <c r="A47" s="5" t="s">
        <v>97</v>
      </c>
      <c r="C47" t="s">
        <v>338</v>
      </c>
    </row>
    <row r="48" spans="1:3">
      <c r="A48" s="5" t="s">
        <v>98</v>
      </c>
      <c r="C48" t="s">
        <v>339</v>
      </c>
    </row>
    <row r="49" spans="1:3">
      <c r="A49" s="5" t="s">
        <v>99</v>
      </c>
      <c r="C49" t="s">
        <v>340</v>
      </c>
    </row>
    <row r="50" spans="1:3">
      <c r="A50" s="5" t="s">
        <v>77</v>
      </c>
      <c r="C50" t="s">
        <v>341</v>
      </c>
    </row>
    <row r="51" spans="1:3">
      <c r="A51" s="5" t="s">
        <v>78</v>
      </c>
      <c r="C51" t="s">
        <v>342</v>
      </c>
    </row>
    <row r="52" spans="1:3">
      <c r="A52" s="5" t="s">
        <v>79</v>
      </c>
      <c r="C52" t="s">
        <v>343</v>
      </c>
    </row>
    <row r="53" spans="1:3">
      <c r="A53" s="5" t="s">
        <v>80</v>
      </c>
    </row>
    <row r="54" spans="1:3">
      <c r="A54" s="5" t="s">
        <v>81</v>
      </c>
    </row>
    <row r="55" spans="1:3">
      <c r="A55" s="5" t="s">
        <v>82</v>
      </c>
    </row>
    <row r="56" spans="1:3">
      <c r="A56" s="5" t="s">
        <v>83</v>
      </c>
    </row>
    <row r="57" spans="1:3">
      <c r="A57" s="110" t="s">
        <v>233</v>
      </c>
    </row>
    <row r="58" spans="1:3">
      <c r="A58" s="5" t="s">
        <v>84</v>
      </c>
    </row>
    <row r="59" spans="1:3">
      <c r="A59" s="5" t="s">
        <v>85</v>
      </c>
    </row>
    <row r="60" spans="1:3">
      <c r="A60" s="5" t="s">
        <v>86</v>
      </c>
    </row>
    <row r="61" spans="1:3">
      <c r="A61" s="5" t="s">
        <v>87</v>
      </c>
    </row>
    <row r="62" spans="1:3">
      <c r="A62" s="5" t="s">
        <v>30</v>
      </c>
    </row>
    <row r="63" spans="1:3">
      <c r="A63" s="5" t="s">
        <v>88</v>
      </c>
    </row>
    <row r="64" spans="1:3">
      <c r="A64" s="5" t="s">
        <v>89</v>
      </c>
    </row>
    <row r="65" spans="1:1">
      <c r="A65" s="5" t="s">
        <v>90</v>
      </c>
    </row>
    <row r="66" spans="1:1">
      <c r="A66" s="5" t="s">
        <v>91</v>
      </c>
    </row>
    <row r="67" spans="1:1">
      <c r="A67" s="5" t="s">
        <v>92</v>
      </c>
    </row>
    <row r="68" spans="1:1">
      <c r="A68" s="5" t="s">
        <v>93</v>
      </c>
    </row>
    <row r="69" spans="1:1">
      <c r="A69" s="5" t="s">
        <v>94</v>
      </c>
    </row>
    <row r="70" spans="1:1">
      <c r="A70" s="5" t="s">
        <v>95</v>
      </c>
    </row>
    <row r="71" spans="1:1">
      <c r="A71" s="5" t="s">
        <v>96</v>
      </c>
    </row>
    <row r="72" spans="1:1">
      <c r="A72" s="5" t="s">
        <v>100</v>
      </c>
    </row>
    <row r="73" spans="1:1">
      <c r="A73" s="5" t="s">
        <v>101</v>
      </c>
    </row>
    <row r="74" spans="1:1">
      <c r="A74" s="5" t="s">
        <v>102</v>
      </c>
    </row>
    <row r="75" spans="1:1">
      <c r="A75" s="5" t="s">
        <v>103</v>
      </c>
    </row>
    <row r="76" spans="1:1">
      <c r="A76" s="5" t="s">
        <v>104</v>
      </c>
    </row>
    <row r="77" spans="1:1">
      <c r="A77" s="5" t="s">
        <v>105</v>
      </c>
    </row>
    <row r="78" spans="1:1">
      <c r="A78" s="5" t="s">
        <v>106</v>
      </c>
    </row>
    <row r="79" spans="1:1">
      <c r="A79" s="5" t="s">
        <v>34</v>
      </c>
    </row>
    <row r="80" spans="1:1">
      <c r="A80" s="5" t="s">
        <v>107</v>
      </c>
    </row>
    <row r="81" spans="1:1">
      <c r="A81" s="5" t="s">
        <v>108</v>
      </c>
    </row>
    <row r="82" spans="1:1">
      <c r="A82" s="5" t="s">
        <v>109</v>
      </c>
    </row>
    <row r="83" spans="1:1">
      <c r="A83" s="5" t="s">
        <v>110</v>
      </c>
    </row>
    <row r="84" spans="1:1">
      <c r="A84" s="5" t="s">
        <v>111</v>
      </c>
    </row>
    <row r="85" spans="1:1">
      <c r="A85" s="5" t="s">
        <v>112</v>
      </c>
    </row>
    <row r="86" spans="1:1">
      <c r="A86" s="5" t="s">
        <v>113</v>
      </c>
    </row>
    <row r="87" spans="1:1">
      <c r="A87" s="5" t="s">
        <v>114</v>
      </c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ColWidth="9.140625"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277" t="s">
        <v>125</v>
      </c>
      <c r="B1" s="277" t="s">
        <v>126</v>
      </c>
    </row>
    <row r="2" spans="1:2">
      <c r="A2" t="s">
        <v>127</v>
      </c>
      <c r="B2" t="s">
        <v>128</v>
      </c>
    </row>
    <row r="3" spans="1:2">
      <c r="A3" t="s">
        <v>143</v>
      </c>
      <c r="B3" t="s">
        <v>130</v>
      </c>
    </row>
    <row r="4" spans="1:2">
      <c r="A4" t="s">
        <v>129</v>
      </c>
      <c r="B4" t="s">
        <v>24</v>
      </c>
    </row>
    <row r="5" spans="1:2">
      <c r="A5" t="s">
        <v>14</v>
      </c>
      <c r="B5" t="s">
        <v>245</v>
      </c>
    </row>
    <row r="6" spans="1:2">
      <c r="A6" t="s">
        <v>123</v>
      </c>
      <c r="B6" t="s">
        <v>246</v>
      </c>
    </row>
    <row r="7" spans="1:2">
      <c r="A7" t="s">
        <v>131</v>
      </c>
      <c r="B7" t="s">
        <v>256</v>
      </c>
    </row>
    <row r="8" spans="1:2">
      <c r="A8"/>
      <c r="B8" t="s">
        <v>133</v>
      </c>
    </row>
    <row r="9" spans="1:2">
      <c r="A9"/>
      <c r="B9" t="s">
        <v>164</v>
      </c>
    </row>
    <row r="10" spans="1:2">
      <c r="A10"/>
      <c r="B10" t="s">
        <v>271</v>
      </c>
    </row>
    <row r="11" spans="1:2">
      <c r="A11"/>
      <c r="B11" t="s">
        <v>144</v>
      </c>
    </row>
    <row r="12" spans="1:2">
      <c r="A12"/>
      <c r="B12" t="s">
        <v>193</v>
      </c>
    </row>
    <row r="13" spans="1:2">
      <c r="A13"/>
      <c r="B13" t="s">
        <v>145</v>
      </c>
    </row>
    <row r="14" spans="1:2">
      <c r="A14"/>
      <c r="B14" t="s">
        <v>194</v>
      </c>
    </row>
    <row r="15" spans="1:2">
      <c r="A15"/>
      <c r="B15" t="s">
        <v>231</v>
      </c>
    </row>
    <row r="16" spans="1:2">
      <c r="A16"/>
      <c r="B16" t="s">
        <v>244</v>
      </c>
    </row>
    <row r="17" spans="1:2">
      <c r="A17"/>
      <c r="B17" t="s">
        <v>134</v>
      </c>
    </row>
    <row r="18" spans="1:2">
      <c r="A18"/>
      <c r="B18" t="s">
        <v>25</v>
      </c>
    </row>
    <row r="19" spans="1:2">
      <c r="A19"/>
      <c r="B19" t="s">
        <v>132</v>
      </c>
    </row>
    <row r="20" spans="1:2">
      <c r="A20"/>
      <c r="B20" t="s">
        <v>272</v>
      </c>
    </row>
    <row r="21" spans="1:2">
      <c r="A21"/>
      <c r="B21" t="s">
        <v>142</v>
      </c>
    </row>
    <row r="22" spans="1:2">
      <c r="A22"/>
      <c r="B22" t="s">
        <v>301</v>
      </c>
    </row>
    <row r="23" spans="1:2">
      <c r="A23"/>
      <c r="B23" t="s">
        <v>302</v>
      </c>
    </row>
    <row r="24" spans="1:2">
      <c r="A24"/>
      <c r="B24"/>
    </row>
    <row r="25" spans="1:2">
      <c r="A25"/>
      <c r="B25"/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indexed="47"/>
  </sheetPr>
  <dimension ref="A1:BX16"/>
  <sheetViews>
    <sheetView showGridLines="0" workbookViewId="0">
      <selection activeCell="AX14" sqref="AX14"/>
    </sheetView>
  </sheetViews>
  <sheetFormatPr defaultRowHeight="11.25"/>
  <cols>
    <col min="1" max="1" width="15" customWidth="1"/>
    <col min="6" max="6" width="3.7109375" customWidth="1"/>
    <col min="7" max="8" width="4" customWidth="1"/>
    <col min="10" max="10" width="32.28515625" customWidth="1"/>
    <col min="11" max="11" width="31.140625" customWidth="1"/>
    <col min="13" max="13" width="25.42578125" customWidth="1"/>
    <col min="17" max="17" width="21.42578125" customWidth="1"/>
  </cols>
  <sheetData>
    <row r="1" spans="1:76" s="109" customFormat="1">
      <c r="A1" s="43" t="s">
        <v>166</v>
      </c>
    </row>
    <row r="2" spans="1:76" s="12" customFormat="1" ht="19.5" customHeight="1">
      <c r="C2" s="13"/>
      <c r="D2"/>
      <c r="E2" s="105"/>
      <c r="F2" s="141"/>
      <c r="G2" s="106"/>
      <c r="H2" s="167"/>
    </row>
    <row r="3" spans="1:76" ht="12" thickBot="1">
      <c r="A3" s="43" t="s">
        <v>251</v>
      </c>
    </row>
    <row r="4" spans="1:76" s="44" customFormat="1" ht="11.25" customHeight="1">
      <c r="C4" s="282"/>
      <c r="D4" s="354"/>
      <c r="E4" s="356"/>
      <c r="F4" s="356"/>
      <c r="G4" s="356"/>
      <c r="H4" s="356"/>
      <c r="I4" s="356"/>
      <c r="J4" s="356"/>
      <c r="K4" s="370"/>
      <c r="L4" s="370"/>
      <c r="M4" s="372"/>
      <c r="N4" s="372"/>
      <c r="O4" s="360"/>
      <c r="P4" s="362"/>
      <c r="Q4" s="148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201"/>
      <c r="BF4" s="200"/>
      <c r="BG4" s="200"/>
      <c r="BH4" s="200"/>
      <c r="BI4" s="200"/>
      <c r="BJ4" s="200"/>
      <c r="BK4" s="200"/>
    </row>
    <row r="5" spans="1:76" s="44" customFormat="1" ht="11.25" customHeight="1">
      <c r="C5" s="282"/>
      <c r="D5" s="355"/>
      <c r="E5" s="357"/>
      <c r="F5" s="357"/>
      <c r="G5" s="357"/>
      <c r="H5" s="357"/>
      <c r="I5" s="357"/>
      <c r="J5" s="357"/>
      <c r="K5" s="371"/>
      <c r="L5" s="371"/>
      <c r="M5" s="373"/>
      <c r="N5" s="373"/>
      <c r="O5" s="361"/>
      <c r="P5" s="363"/>
      <c r="Q5" s="364"/>
      <c r="R5" s="366">
        <v>1</v>
      </c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184"/>
      <c r="AI5" s="191">
        <v>0</v>
      </c>
      <c r="AJ5" s="190" t="s">
        <v>258</v>
      </c>
      <c r="AK5" s="190"/>
      <c r="AL5" s="190"/>
      <c r="AM5" s="190"/>
      <c r="AN5" s="190"/>
      <c r="AO5" s="190"/>
      <c r="AP5" s="190"/>
      <c r="AQ5" s="190"/>
      <c r="AR5" s="190"/>
      <c r="AS5" s="149"/>
      <c r="AT5" s="149"/>
      <c r="AU5" s="149"/>
      <c r="AV5" s="149"/>
      <c r="AW5" s="149"/>
      <c r="AX5" s="149"/>
      <c r="AY5" s="100"/>
      <c r="AZ5" s="100"/>
      <c r="BA5" s="100"/>
      <c r="BB5" s="100"/>
      <c r="BC5" s="100"/>
      <c r="BD5" s="100"/>
      <c r="BE5" s="201"/>
      <c r="BF5" s="216"/>
      <c r="BG5" s="216"/>
      <c r="BH5" s="216"/>
      <c r="BI5" s="200"/>
      <c r="BJ5" s="216"/>
      <c r="BK5" s="216"/>
      <c r="BL5" s="216"/>
      <c r="BM5" s="216"/>
      <c r="BN5" s="216"/>
    </row>
    <row r="6" spans="1:76" s="44" customFormat="1" ht="15" customHeight="1">
      <c r="C6" s="282"/>
      <c r="D6" s="355"/>
      <c r="E6" s="357"/>
      <c r="F6" s="357"/>
      <c r="G6" s="357"/>
      <c r="H6" s="357"/>
      <c r="I6" s="357"/>
      <c r="J6" s="357"/>
      <c r="K6" s="371"/>
      <c r="L6" s="371"/>
      <c r="M6" s="373"/>
      <c r="N6" s="373"/>
      <c r="O6" s="361"/>
      <c r="P6" s="363"/>
      <c r="Q6" s="365"/>
      <c r="R6" s="367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172"/>
      <c r="AI6" s="189" t="s">
        <v>241</v>
      </c>
      <c r="AJ6" s="238"/>
      <c r="AK6" s="276"/>
      <c r="AL6" s="276"/>
      <c r="AM6" s="276"/>
      <c r="AN6" s="276"/>
      <c r="AO6" s="276"/>
      <c r="AP6" s="276"/>
      <c r="AQ6" s="276"/>
      <c r="AR6" s="276"/>
      <c r="AS6" s="97"/>
      <c r="AT6" s="173"/>
      <c r="AU6" s="173"/>
      <c r="AV6" s="146"/>
      <c r="AW6" s="173">
        <f>AT6-AV6</f>
        <v>0</v>
      </c>
      <c r="AX6" s="173">
        <f>AV6-AT6</f>
        <v>0</v>
      </c>
      <c r="AY6" s="174"/>
      <c r="AZ6" s="174"/>
      <c r="BA6" s="224"/>
      <c r="BB6" s="174"/>
      <c r="BC6" s="225"/>
      <c r="BD6" s="226"/>
      <c r="BE6" s="201">
        <v>0</v>
      </c>
      <c r="BF6" s="216"/>
      <c r="BG6" s="216"/>
      <c r="BI6" s="199" t="str">
        <f>AJ6 &amp; BE6</f>
        <v>0</v>
      </c>
      <c r="BJ6" s="216"/>
      <c r="BK6" s="216"/>
      <c r="BL6" s="216"/>
      <c r="BM6" s="216"/>
      <c r="BX6" s="199" t="str">
        <f>AJ6&amp;AK6</f>
        <v/>
      </c>
    </row>
    <row r="7" spans="1:76" s="44" customFormat="1" ht="15" customHeight="1">
      <c r="C7" s="282"/>
      <c r="D7" s="355"/>
      <c r="E7" s="357"/>
      <c r="F7" s="357"/>
      <c r="G7" s="357"/>
      <c r="H7" s="357"/>
      <c r="I7" s="357"/>
      <c r="J7" s="357"/>
      <c r="K7" s="371"/>
      <c r="L7" s="371"/>
      <c r="M7" s="373"/>
      <c r="N7" s="373"/>
      <c r="O7" s="361"/>
      <c r="P7" s="363"/>
      <c r="Q7" s="376"/>
      <c r="R7" s="377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151"/>
      <c r="AI7" s="178"/>
      <c r="AJ7" s="194"/>
      <c r="AK7" s="194"/>
      <c r="AL7" s="194"/>
      <c r="AM7" s="194"/>
      <c r="AN7" s="194"/>
      <c r="AO7" s="194"/>
      <c r="AP7" s="194"/>
      <c r="AQ7" s="194"/>
      <c r="AR7" s="194"/>
      <c r="AS7" s="152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201"/>
      <c r="BF7" s="216"/>
      <c r="BG7" s="216"/>
      <c r="BH7" s="216"/>
      <c r="BI7" s="200"/>
      <c r="BJ7" s="216"/>
      <c r="BK7" s="216"/>
      <c r="BL7" s="216"/>
      <c r="BM7" s="216"/>
      <c r="BN7" s="216"/>
    </row>
    <row r="8" spans="1:76" s="44" customFormat="1" ht="15" customHeight="1" thickBot="1">
      <c r="C8" s="45"/>
      <c r="D8" s="384"/>
      <c r="E8" s="378"/>
      <c r="F8" s="378"/>
      <c r="G8" s="378"/>
      <c r="H8" s="378"/>
      <c r="I8" s="378"/>
      <c r="J8" s="378"/>
      <c r="K8" s="380"/>
      <c r="L8" s="380"/>
      <c r="M8" s="379"/>
      <c r="N8" s="379"/>
      <c r="O8" s="381"/>
      <c r="P8" s="382"/>
      <c r="Q8" s="142"/>
      <c r="R8" s="186"/>
      <c r="S8" s="383"/>
      <c r="T8" s="383"/>
      <c r="U8" s="154"/>
      <c r="V8" s="154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201"/>
      <c r="BF8" s="200"/>
      <c r="BG8" s="200"/>
      <c r="BH8" s="200"/>
      <c r="BI8" s="200"/>
      <c r="BJ8" s="200"/>
      <c r="BK8" s="200"/>
    </row>
    <row r="9" spans="1:76">
      <c r="A9" s="43" t="s">
        <v>247</v>
      </c>
      <c r="C9" s="281"/>
      <c r="BH9" s="202"/>
      <c r="BI9" s="202"/>
      <c r="BJ9" s="202"/>
      <c r="BK9" s="202"/>
      <c r="BL9" s="202"/>
      <c r="BM9" s="202"/>
      <c r="BN9" s="202"/>
    </row>
    <row r="10" spans="1:76" s="44" customFormat="1" ht="11.25" customHeight="1">
      <c r="C10" s="282"/>
      <c r="D10"/>
      <c r="E10"/>
      <c r="F10"/>
      <c r="G10"/>
      <c r="H10"/>
      <c r="I10" s="237"/>
      <c r="J10" s="237"/>
      <c r="K10" s="229"/>
      <c r="L10" s="230"/>
      <c r="M10" s="217"/>
      <c r="N10" s="217"/>
      <c r="O10" s="228"/>
      <c r="P10" s="231"/>
      <c r="Q10" s="364"/>
      <c r="R10" s="366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184"/>
      <c r="AI10" s="191">
        <v>0</v>
      </c>
      <c r="AJ10" s="190" t="s">
        <v>258</v>
      </c>
      <c r="AK10" s="190"/>
      <c r="AL10" s="190"/>
      <c r="AM10" s="190"/>
      <c r="AN10" s="190"/>
      <c r="AO10" s="190"/>
      <c r="AP10" s="190"/>
      <c r="AQ10" s="190"/>
      <c r="AR10" s="190"/>
      <c r="AS10" s="149"/>
      <c r="AT10" s="149"/>
      <c r="AU10" s="149"/>
      <c r="AV10" s="149"/>
      <c r="AW10" s="149"/>
      <c r="AX10" s="149"/>
      <c r="AY10" s="100"/>
      <c r="AZ10" s="100"/>
      <c r="BA10" s="100"/>
      <c r="BB10" s="100"/>
      <c r="BC10" s="100"/>
      <c r="BD10" s="100"/>
      <c r="BE10" s="201"/>
      <c r="BF10" s="216"/>
      <c r="BG10" s="216"/>
      <c r="BH10" s="216"/>
      <c r="BI10" s="200"/>
      <c r="BJ10" s="216"/>
      <c r="BK10" s="216"/>
      <c r="BL10" s="216"/>
      <c r="BM10" s="216"/>
      <c r="BN10" s="216"/>
    </row>
    <row r="11" spans="1:76" s="44" customFormat="1" ht="15" customHeight="1">
      <c r="C11" s="282"/>
      <c r="D11"/>
      <c r="E11"/>
      <c r="F11"/>
      <c r="G11"/>
      <c r="H11"/>
      <c r="I11" s="237"/>
      <c r="J11" s="237"/>
      <c r="K11" s="229"/>
      <c r="L11" s="232"/>
      <c r="M11" s="217"/>
      <c r="N11" s="217"/>
      <c r="O11" s="228"/>
      <c r="P11" s="231"/>
      <c r="Q11" s="365"/>
      <c r="R11" s="367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172"/>
      <c r="AI11" s="189" t="s">
        <v>241</v>
      </c>
      <c r="AJ11" s="238"/>
      <c r="AK11" s="276"/>
      <c r="AL11" s="276"/>
      <c r="AM11" s="276"/>
      <c r="AN11" s="276"/>
      <c r="AO11" s="276"/>
      <c r="AP11" s="276"/>
      <c r="AQ11" s="276"/>
      <c r="AR11" s="276"/>
      <c r="AS11" s="97"/>
      <c r="AT11" s="173"/>
      <c r="AU11" s="173"/>
      <c r="AV11" s="146"/>
      <c r="AW11" s="173">
        <f>AT11-AV11</f>
        <v>0</v>
      </c>
      <c r="AX11" s="173">
        <f>AV11-AT11</f>
        <v>0</v>
      </c>
      <c r="AY11" s="174"/>
      <c r="AZ11" s="174"/>
      <c r="BA11" s="224"/>
      <c r="BB11" s="174"/>
      <c r="BC11" s="225"/>
      <c r="BD11" s="226"/>
      <c r="BE11" s="201">
        <v>0</v>
      </c>
      <c r="BF11" s="216"/>
      <c r="BG11" s="216"/>
      <c r="BI11" s="199" t="str">
        <f>AJ11 &amp; BE11</f>
        <v>0</v>
      </c>
      <c r="BJ11" s="216"/>
      <c r="BK11" s="216"/>
      <c r="BL11" s="216"/>
      <c r="BM11" s="216"/>
      <c r="BX11" s="199" t="str">
        <f>AJ11&amp;AK11</f>
        <v/>
      </c>
    </row>
    <row r="12" spans="1:76" s="44" customFormat="1" ht="15" customHeight="1">
      <c r="C12" s="282"/>
      <c r="D12"/>
      <c r="E12"/>
      <c r="F12"/>
      <c r="G12"/>
      <c r="H12"/>
      <c r="I12" s="237"/>
      <c r="J12" s="237"/>
      <c r="K12" s="229"/>
      <c r="L12" s="232"/>
      <c r="M12" s="217"/>
      <c r="N12" s="217"/>
      <c r="O12" s="228"/>
      <c r="P12" s="231"/>
      <c r="Q12" s="376"/>
      <c r="R12" s="377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151"/>
      <c r="AI12" s="178"/>
      <c r="AJ12" s="194"/>
      <c r="AK12" s="194"/>
      <c r="AL12" s="194"/>
      <c r="AM12" s="194"/>
      <c r="AN12" s="194"/>
      <c r="AO12" s="194"/>
      <c r="AP12" s="194"/>
      <c r="AQ12" s="194"/>
      <c r="AR12" s="194"/>
      <c r="AS12" s="152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201"/>
      <c r="BF12" s="216"/>
      <c r="BG12" s="216"/>
      <c r="BH12" s="216"/>
      <c r="BI12" s="200"/>
      <c r="BJ12" s="216"/>
      <c r="BK12" s="216"/>
      <c r="BL12" s="216"/>
      <c r="BM12" s="216"/>
      <c r="BN12" s="216"/>
    </row>
    <row r="13" spans="1:76">
      <c r="A13" s="43" t="s">
        <v>252</v>
      </c>
      <c r="C13" s="281"/>
      <c r="BH13" s="202"/>
      <c r="BI13" s="202"/>
      <c r="BJ13" s="202"/>
      <c r="BK13" s="202"/>
      <c r="BL13" s="202"/>
      <c r="BM13" s="202"/>
      <c r="BN13" s="202"/>
    </row>
    <row r="14" spans="1:76" s="44" customFormat="1" ht="15" customHeight="1">
      <c r="C14" s="282"/>
      <c r="D14"/>
      <c r="E14"/>
      <c r="F14"/>
      <c r="G14"/>
      <c r="H14"/>
      <c r="I14" s="237"/>
      <c r="J14" s="237"/>
      <c r="K14" s="229"/>
      <c r="L14" s="185"/>
      <c r="M14" s="217"/>
      <c r="N14" s="217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214"/>
      <c r="AA14" s="214"/>
      <c r="AB14" s="214"/>
      <c r="AC14" s="172"/>
      <c r="AD14" s="233"/>
      <c r="AE14" s="234"/>
      <c r="AF14" s="235"/>
      <c r="AG14" s="236"/>
      <c r="AH14" s="172"/>
      <c r="AI14" s="189"/>
      <c r="AJ14" s="239"/>
      <c r="AK14" s="276"/>
      <c r="AL14" s="276"/>
      <c r="AM14" s="276"/>
      <c r="AN14" s="276"/>
      <c r="AO14" s="276"/>
      <c r="AP14" s="276"/>
      <c r="AQ14" s="276"/>
      <c r="AR14" s="276"/>
      <c r="AS14" s="173"/>
      <c r="AT14" s="173"/>
      <c r="AU14" s="173"/>
      <c r="AV14" s="174"/>
      <c r="AW14" s="173">
        <f>AT14-AV14</f>
        <v>0</v>
      </c>
      <c r="AX14" s="173">
        <f>AV14-AT14</f>
        <v>0</v>
      </c>
      <c r="AY14" s="174"/>
      <c r="AZ14" s="174"/>
      <c r="BA14" s="224"/>
      <c r="BB14" s="174"/>
      <c r="BC14" s="225"/>
      <c r="BD14" s="226"/>
      <c r="BE14" s="201">
        <v>0</v>
      </c>
      <c r="BF14" s="216"/>
      <c r="BG14" s="216"/>
      <c r="BI14" s="199" t="str">
        <f>AJ14 &amp; BE14</f>
        <v>0</v>
      </c>
      <c r="BJ14" s="216"/>
      <c r="BK14" s="216"/>
      <c r="BL14" s="216"/>
      <c r="BM14" s="216"/>
      <c r="BX14" s="199" t="str">
        <f>AJ14&amp;AK14</f>
        <v/>
      </c>
    </row>
    <row r="15" spans="1:76" s="162" customFormat="1" ht="15">
      <c r="A15" s="161" t="s">
        <v>254</v>
      </c>
      <c r="C15" s="283"/>
      <c r="D15" s="163"/>
      <c r="E15" s="163"/>
      <c r="BH15" s="203"/>
      <c r="BI15" s="203"/>
      <c r="BJ15" s="203"/>
      <c r="BK15" s="203"/>
      <c r="BL15" s="203"/>
      <c r="BM15" s="203"/>
      <c r="BN15" s="203"/>
    </row>
    <row r="16" spans="1:76" s="12" customFormat="1" ht="15" customHeight="1">
      <c r="C16" s="284"/>
      <c r="D16" s="164"/>
      <c r="E16" s="165"/>
      <c r="BH16" s="204"/>
      <c r="BI16" s="204"/>
      <c r="BJ16" s="204"/>
      <c r="BK16" s="204"/>
      <c r="BL16" s="204"/>
      <c r="BM16" s="204"/>
      <c r="BN16" s="204"/>
    </row>
  </sheetData>
  <mergeCells count="48">
    <mergeCell ref="AE5:AE7"/>
    <mergeCell ref="AF5:AF7"/>
    <mergeCell ref="AG5:AG7"/>
    <mergeCell ref="AC10:AC12"/>
    <mergeCell ref="AD10:AD12"/>
    <mergeCell ref="AE10:AE12"/>
    <mergeCell ref="AF10:AF12"/>
    <mergeCell ref="AG10:AG12"/>
    <mergeCell ref="AC5:AC7"/>
    <mergeCell ref="AD5:AD7"/>
    <mergeCell ref="Q10:Q12"/>
    <mergeCell ref="AB5:AB7"/>
    <mergeCell ref="V5:V7"/>
    <mergeCell ref="W5:W7"/>
    <mergeCell ref="X5:X7"/>
    <mergeCell ref="Y5:Y7"/>
    <mergeCell ref="R10:R12"/>
    <mergeCell ref="S10:S12"/>
    <mergeCell ref="T10:T12"/>
    <mergeCell ref="U10:U12"/>
    <mergeCell ref="T5:T7"/>
    <mergeCell ref="Z5:Z7"/>
    <mergeCell ref="AA5:AA7"/>
    <mergeCell ref="AB10:AB12"/>
    <mergeCell ref="U5:U7"/>
    <mergeCell ref="Z10:Z12"/>
    <mergeCell ref="S8:T8"/>
    <mergeCell ref="D4:D8"/>
    <mergeCell ref="E4:E8"/>
    <mergeCell ref="F4:F8"/>
    <mergeCell ref="G4:G8"/>
    <mergeCell ref="H4:H8"/>
    <mergeCell ref="AA10:AA12"/>
    <mergeCell ref="Q5:Q7"/>
    <mergeCell ref="R5:R7"/>
    <mergeCell ref="S5:S7"/>
    <mergeCell ref="I4:I8"/>
    <mergeCell ref="M4:M8"/>
    <mergeCell ref="N4:N8"/>
    <mergeCell ref="L4:L8"/>
    <mergeCell ref="O4:O8"/>
    <mergeCell ref="J4:J8"/>
    <mergeCell ref="K4:K8"/>
    <mergeCell ref="W10:W12"/>
    <mergeCell ref="X10:X12"/>
    <mergeCell ref="Y10:Y12"/>
    <mergeCell ref="V10:V12"/>
    <mergeCell ref="P4:P8"/>
  </mergeCells>
  <phoneticPr fontId="0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F2 AH11:AI11 G10:G12 AH6:AI6 G14 E16 AH14:AI14">
      <formula1>900</formula1>
    </dataValidation>
    <dataValidation type="decimal" allowBlank="1" showInputMessage="1" showErrorMessage="1" error="Введите действительное число от 0 до 100!" sqref="Q5:R5 O14:P14 O10:P12 Q10:R10 O4:P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K10:K12 K1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L10:N12 L14:N14 N4:N8">
      <formula1>all_year_list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E10:E12 E14">
      <formula1>group_list</formula1>
    </dataValidation>
    <dataValidation type="decimal" allowBlank="1" showErrorMessage="1" errorTitle="Ошибка" error="Допускается ввод только неотрицательных чисел!" sqref="BB6 BB11 AV11 AY11:AZ11 AY14:AZ14 AY6:AZ6 BB14 AV14 AV6">
      <formula1>0</formula1>
      <formula2>9.99999999999999E+23</formula2>
    </dataValidation>
    <dataValidation type="list" operator="lessThanOrEqual" allowBlank="1" showInputMessage="1" showErrorMessage="1" errorTitle="Ошибка" error="Необходимо выбрать значение из списка!" promptTitle="Ввод" prompt="Необходимо указать принадлежность объекта к инфраструктуре ТЭ или его отсутствие" sqref="S14">
      <formula1>"да,без привязки к объекту"</formula1>
    </dataValidation>
    <dataValidation allowBlank="1" showInputMessage="1" showErrorMessage="1" promptTitle="Ввод" prompt="Для выбора необходимо два раза нажать левую кнопку мыши!" sqref="H10:J12 H14:J14"/>
    <dataValidation allowBlank="1" showInputMessage="1" showErrorMessage="1" promptTitle="Ввод" prompt="Для выбора объекта необходимо два раза нажать левую кнопку мыши!" sqref="T14"/>
    <dataValidation type="textLength" operator="lessThan" allowBlank="1" showInputMessage="1" showErrorMessage="1" errorTitle="Ошибка" error="Допускается ввод не более 900 символов!" sqref="BA11 BC11:BD11 BA6 BC6:BD6 BA14 BC14:BD1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M4:M8">
      <formula1>month_list</formula1>
    </dataValidation>
    <dataValidation allowBlank="1" errorTitle="Ошибка" error="Выберите значение из списка" prompt="Выберите значение из списка" sqref="AJ6:AR6 AJ11:AR11 AJ14:AR14"/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12" baseType="lpstr">
      <vt:lpstr>Инструкция</vt:lpstr>
      <vt:lpstr>Титульный</vt:lpstr>
      <vt:lpstr>ИП</vt:lpstr>
      <vt:lpstr>Комментарии</vt:lpstr>
      <vt:lpstr>Проверка</vt:lpstr>
      <vt:lpstr>add_01_1</vt:lpstr>
      <vt:lpstr>add_01_2</vt:lpstr>
      <vt:lpstr>add_01_3</vt:lpstr>
      <vt:lpstr>add_01_ifin_col</vt:lpstr>
      <vt:lpstr>add_01_obj_col</vt:lpstr>
      <vt:lpstr>add_com</vt:lpstr>
      <vt:lpstr>all_year_list</vt:lpstr>
      <vt:lpstr>CheckBC_ws_01</vt:lpstr>
      <vt:lpstr>chkGetUpdatesValue</vt:lpstr>
      <vt:lpstr>chkNoUpdatesValue</vt:lpstr>
      <vt:lpstr>code</vt:lpstr>
      <vt:lpstr>concession</vt:lpstr>
      <vt:lpstr>date_end</vt:lpstr>
      <vt:lpstr>date_start</vt:lpstr>
      <vt:lpstr>decision_date</vt:lpstr>
      <vt:lpstr>decision_name</vt:lpstr>
      <vt:lpstr>decision_nmbr</vt:lpstr>
      <vt:lpstr>decision_type</vt:lpstr>
      <vt:lpstr>et_com</vt:lpstr>
      <vt:lpstr>et_ListComm</vt:lpstr>
      <vt:lpstr>et_ws_01_ifin</vt:lpstr>
      <vt:lpstr>et_ws_01_m</vt:lpstr>
      <vt:lpstr>et_ws_01_obj</vt:lpstr>
      <vt:lpstr>fil_name</vt:lpstr>
      <vt:lpstr>FirstLine</vt:lpstr>
      <vt:lpstr>flag_ip</vt:lpstr>
      <vt:lpstr>fp_url_ip1</vt:lpstr>
      <vt:lpstr>fp_url_ip2</vt:lpstr>
      <vt:lpstr>fp_url_ip3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ip_id</vt:lpstr>
      <vt:lpstr>ip_name</vt:lpstr>
      <vt:lpstr>ip_url</vt:lpstr>
      <vt:lpstr>IstFin_Range</vt:lpstr>
      <vt:lpstr>kpp</vt:lpstr>
      <vt:lpstr>kvartal</vt:lpstr>
      <vt:lpstr>logical</vt:lpstr>
      <vt:lpstr>MONTH</vt:lpstr>
      <vt:lpstr>month_list</vt:lpstr>
      <vt:lpstr>nds</vt:lpstr>
      <vt:lpstr>nvv</vt:lpstr>
      <vt:lpstr>org</vt:lpstr>
      <vt:lpstr>Org_Address</vt:lpstr>
      <vt:lpstr>org_form</vt:lpstr>
      <vt:lpstr>Org_otv_lico</vt:lpstr>
      <vt:lpstr>orgOtvDol</vt:lpstr>
      <vt:lpstr>orgOtvFIO</vt:lpstr>
      <vt:lpstr>orgOtvMail</vt:lpstr>
      <vt:lpstr>orgOtvTel</vt:lpstr>
      <vt:lpstr>orgPAddress</vt:lpstr>
      <vt:lpstr>orgUAddress</vt:lpstr>
      <vt:lpstr>pDel_Comm</vt:lpstr>
      <vt:lpstr>period</vt:lpstr>
      <vt:lpstr>plan_version</vt:lpstr>
      <vt:lpstr>quality</vt:lpstr>
      <vt:lpstr>REESTR_IP_RANGE</vt:lpstr>
      <vt:lpstr>REGION</vt:lpstr>
      <vt:lpstr>region_name</vt:lpstr>
      <vt:lpstr>rst_org_id_ip</vt:lpstr>
      <vt:lpstr>rst_org_id_org</vt:lpstr>
      <vt:lpstr>spr_type</vt:lpstr>
      <vt:lpstr>UpdStatus</vt:lpstr>
      <vt:lpstr>vdet</vt:lpstr>
      <vt:lpstr>version</vt:lpstr>
      <vt:lpstr>ws_01_at_length_cncsn</vt:lpstr>
      <vt:lpstr>ws_01_at_length_event</vt:lpstr>
      <vt:lpstr>ws_01_at_length_object</vt:lpstr>
      <vt:lpstr>ws_01_col_0_p</vt:lpstr>
      <vt:lpstr>ws_01_col_1_p</vt:lpstr>
      <vt:lpstr>ws_01_col_add_event</vt:lpstr>
      <vt:lpstr>ws_01_col_all_p</vt:lpstr>
      <vt:lpstr>ws_01_col_cncsn</vt:lpstr>
      <vt:lpstr>ws_01_col_cncsn_ok</vt:lpstr>
      <vt:lpstr>ws_01_col_del_event</vt:lpstr>
      <vt:lpstr>ws_01_col_del_ifin</vt:lpstr>
      <vt:lpstr>ws_01_col_del_obj</vt:lpstr>
      <vt:lpstr>ws_01_col_deviation</vt:lpstr>
      <vt:lpstr>ws_01_col_fq2_1</vt:lpstr>
      <vt:lpstr>ws_01_col_fq2_2</vt:lpstr>
      <vt:lpstr>ws_01_col_fq2_3</vt:lpstr>
      <vt:lpstr>ws_01_col_fq4_1</vt:lpstr>
      <vt:lpstr>ws_01_col_fq4_2</vt:lpstr>
      <vt:lpstr>ws_01_col_fq4_3</vt:lpstr>
      <vt:lpstr>ws_01_col_obj_1</vt:lpstr>
      <vt:lpstr>ws_01_col_obj_lgl_id</vt:lpstr>
      <vt:lpstr>ws_01_col_obj_name</vt:lpstr>
      <vt:lpstr>ws_01_col_oktmo</vt:lpstr>
      <vt:lpstr>ws_01_col_url_plan</vt:lpstr>
      <vt:lpstr>ws_01_fill</vt:lpstr>
      <vt:lpstr>ws_01_group_column</vt:lpstr>
      <vt:lpstr>ws_01_planyear_column</vt:lpstr>
      <vt:lpstr>ws_01_row_all_cncsn</vt:lpstr>
      <vt:lpstr>ws_01_row_all_ip</vt:lpstr>
      <vt:lpstr>ws_01_row_end</vt:lpstr>
      <vt:lpstr>ws_01_row_start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Контроль за использованием инвестиционных ресурсов, включаемых в регулируемые государством цены (тарифы) в сфере теплоснабжения за 2020 год (год)</dc:title>
  <dc:subject>Контроль за использованием инвестиционных ресурсов, включаемых в регулируемые государством цены (тарифы) в сфере теплоснабжения за 2020 год (год)</dc:subject>
  <dc:creator>--</dc:creator>
  <cp:lastModifiedBy>Орлов Вячеслав Сергеевич</cp:lastModifiedBy>
  <cp:lastPrinted>2017-07-02T15:38:59Z</cp:lastPrinted>
  <dcterms:created xsi:type="dcterms:W3CDTF">2004-05-21T07:18:45Z</dcterms:created>
  <dcterms:modified xsi:type="dcterms:W3CDTF">2021-10-13T05:36:57Z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INV.WARM.Q4.2020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HFYR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